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osephinum.at\system\global\employe\home\roman.eibensteiner\Documents\INVESTITION und FINANZIERUNG\04 Beitrag_dyn. Investrechnung_Plattform_Eib_2015\Beitrag exakte Annuitätenmethode\"/>
    </mc:Choice>
  </mc:AlternateContent>
  <bookViews>
    <workbookView xWindow="0" yWindow="0" windowWidth="24000" windowHeight="9735" firstSheet="6" activeTab="10"/>
  </bookViews>
  <sheets>
    <sheet name="Gliederung" sheetId="3" r:id="rId1"/>
    <sheet name="1 Allgemeines und Einführung" sheetId="10" r:id="rId2"/>
    <sheet name="2.1 Kapitaldienst " sheetId="9" r:id="rId3"/>
    <sheet name="2.2 Kapitalkosten" sheetId="13" r:id="rId4"/>
    <sheet name="3.1  Exakte Annuitätenmethode" sheetId="8" r:id="rId5"/>
    <sheet name="3.2  Exakte Annuitätenmethode" sheetId="14" r:id="rId6"/>
    <sheet name="3.2  Exakte Annuität Beispiel" sheetId="15" r:id="rId7"/>
    <sheet name="3.2  Exakte Annuität Vorlage" sheetId="18" r:id="rId8"/>
    <sheet name="4.1  Aufgabenstellung" sheetId="16" r:id="rId9"/>
    <sheet name="4.1 Lösung " sheetId="21" r:id="rId10"/>
    <sheet name="4.2 Aufgabenstellung " sheetId="17" r:id="rId11"/>
    <sheet name="4.2 Lösung" sheetId="19" r:id="rId12"/>
  </sheets>
  <definedNames>
    <definedName name="_xlnm.Print_Area" localSheetId="1">'1 Allgemeines und Einführung'!$A$1:$K$30</definedName>
    <definedName name="_xlnm.Print_Area" localSheetId="2">'2.1 Kapitaldienst '!$A$44:$H$81</definedName>
    <definedName name="_xlnm.Print_Area" localSheetId="3">'2.2 Kapitalkosten'!$A$1:$G$69</definedName>
    <definedName name="_xlnm.Print_Area" localSheetId="4">'3.1  Exakte Annuitätenmethode'!$A$45:$I$98</definedName>
    <definedName name="_xlnm.Print_Area" localSheetId="6">'3.2  Exakte Annuität Beispiel'!$A$53:$I$80</definedName>
    <definedName name="_xlnm.Print_Area" localSheetId="7">'3.2  Exakte Annuität Vorlage'!$A$4:$I$80</definedName>
    <definedName name="_xlnm.Print_Area" localSheetId="5">'3.2  Exakte Annuitätenmethode'!$A$1:$I$45</definedName>
    <definedName name="_xlnm.Print_Area" localSheetId="8">'4.1  Aufgabenstellung'!$A$1:$G$30</definedName>
    <definedName name="_xlnm.Print_Area" localSheetId="9">'4.1 Lösung '!$A$53:$I$80</definedName>
    <definedName name="_xlnm.Print_Area" localSheetId="10">'4.2 Aufgabenstellung '!$A$1:$G$34</definedName>
    <definedName name="_xlnm.Print_Area" localSheetId="11">'4.2 Lösung'!$A$53:$I$80</definedName>
    <definedName name="_xlnm.Print_Area" localSheetId="0">Gliederung!$A$1:$I$16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9" l="1"/>
  <c r="H76" i="19"/>
  <c r="A4" i="19"/>
  <c r="A3" i="19"/>
  <c r="G65" i="21"/>
  <c r="G64" i="21"/>
  <c r="G67" i="21" s="1"/>
  <c r="F51" i="21"/>
  <c r="E49" i="21"/>
  <c r="F48" i="21"/>
  <c r="F36" i="21"/>
  <c r="F46" i="21" s="1"/>
  <c r="D26" i="21"/>
  <c r="D27" i="21" s="1"/>
  <c r="D32" i="21" s="1"/>
  <c r="F17" i="21"/>
  <c r="F50" i="21" s="1"/>
  <c r="F16" i="21"/>
  <c r="F12" i="21"/>
  <c r="G11" i="21"/>
  <c r="G10" i="21"/>
  <c r="G12" i="21" s="1"/>
  <c r="H12" i="21" s="1"/>
  <c r="A4" i="21"/>
  <c r="A3" i="21"/>
  <c r="G11" i="19"/>
  <c r="G65" i="19"/>
  <c r="G64" i="19"/>
  <c r="E49" i="19"/>
  <c r="F36" i="19"/>
  <c r="F46" i="19" s="1"/>
  <c r="F17" i="19"/>
  <c r="F50" i="19" s="1"/>
  <c r="F16" i="19"/>
  <c r="F51" i="19" s="1"/>
  <c r="F12" i="19"/>
  <c r="G10" i="19"/>
  <c r="G65" i="18"/>
  <c r="G64" i="18"/>
  <c r="E49" i="18"/>
  <c r="F48" i="18"/>
  <c r="F36" i="18"/>
  <c r="F46" i="18" s="1"/>
  <c r="F17" i="18"/>
  <c r="F50" i="18" s="1"/>
  <c r="F16" i="18"/>
  <c r="F51" i="18" s="1"/>
  <c r="F12" i="18"/>
  <c r="G11" i="18"/>
  <c r="G10" i="18"/>
  <c r="C15" i="17"/>
  <c r="C14" i="17"/>
  <c r="C14" i="16"/>
  <c r="C13" i="16"/>
  <c r="G68" i="21" l="1"/>
  <c r="G70" i="21" s="1"/>
  <c r="G72" i="21" s="1"/>
  <c r="D25" i="21"/>
  <c r="G67" i="19"/>
  <c r="G12" i="19"/>
  <c r="H12" i="19" s="1"/>
  <c r="F48" i="19"/>
  <c r="D25" i="19"/>
  <c r="D26" i="19"/>
  <c r="D27" i="19" s="1"/>
  <c r="D32" i="19" s="1"/>
  <c r="G68" i="19" s="1"/>
  <c r="G67" i="18"/>
  <c r="G12" i="18"/>
  <c r="H12" i="18" s="1"/>
  <c r="D25" i="18"/>
  <c r="D26" i="18"/>
  <c r="D27" i="18" s="1"/>
  <c r="D32" i="18" s="1"/>
  <c r="H76" i="21" l="1"/>
  <c r="H77" i="21"/>
  <c r="D29" i="21"/>
  <c r="D28" i="21"/>
  <c r="D38" i="21" s="1"/>
  <c r="D28" i="19"/>
  <c r="D38" i="19" s="1"/>
  <c r="D29" i="19"/>
  <c r="D33" i="19" s="1"/>
  <c r="D28" i="18"/>
  <c r="D38" i="18" s="1"/>
  <c r="D29" i="18"/>
  <c r="D33" i="18" s="1"/>
  <c r="D33" i="21" l="1"/>
  <c r="D34" i="21" s="1"/>
  <c r="D39" i="21"/>
  <c r="F40" i="21" s="1"/>
  <c r="D34" i="19"/>
  <c r="D39" i="19"/>
  <c r="G70" i="19" s="1"/>
  <c r="G72" i="19" s="1"/>
  <c r="D34" i="18"/>
  <c r="D39" i="18"/>
  <c r="G68" i="18" s="1"/>
  <c r="G70" i="18" s="1"/>
  <c r="G72" i="18" s="1"/>
  <c r="D47" i="21" l="1"/>
  <c r="F41" i="21"/>
  <c r="D43" i="21" s="1"/>
  <c r="F40" i="19"/>
  <c r="F40" i="18"/>
  <c r="D47" i="19" l="1"/>
  <c r="F41" i="19"/>
  <c r="D43" i="19" s="1"/>
  <c r="D47" i="18"/>
  <c r="F41" i="18"/>
  <c r="D43" i="18" s="1"/>
  <c r="A11" i="3" l="1"/>
  <c r="A13" i="3"/>
  <c r="A12" i="3"/>
  <c r="G65" i="15"/>
  <c r="G64" i="15"/>
  <c r="E49" i="15"/>
  <c r="F48" i="15"/>
  <c r="F36" i="15"/>
  <c r="F46" i="15" s="1"/>
  <c r="F17" i="15"/>
  <c r="F50" i="15" s="1"/>
  <c r="F16" i="15"/>
  <c r="F51" i="15" s="1"/>
  <c r="F12" i="15"/>
  <c r="G11" i="15"/>
  <c r="G10" i="15"/>
  <c r="D26" i="15" l="1"/>
  <c r="D27" i="15" s="1"/>
  <c r="D32" i="15" s="1"/>
  <c r="G12" i="15"/>
  <c r="H12" i="15" s="1"/>
  <c r="G67" i="15"/>
  <c r="D25" i="15"/>
  <c r="E62" i="13"/>
  <c r="E60" i="13"/>
  <c r="D29" i="15" l="1"/>
  <c r="D28" i="15"/>
  <c r="D38" i="15" s="1"/>
  <c r="F39" i="8"/>
  <c r="F68" i="8" s="1"/>
  <c r="F38" i="8"/>
  <c r="D48" i="8" s="1"/>
  <c r="D49" i="8" s="1"/>
  <c r="F54" i="8"/>
  <c r="F64" i="8" s="1"/>
  <c r="G33" i="8"/>
  <c r="G32" i="8"/>
  <c r="F34" i="8"/>
  <c r="B56" i="13"/>
  <c r="C57" i="13" s="1"/>
  <c r="B55" i="13" s="1"/>
  <c r="F40" i="13"/>
  <c r="E40" i="13"/>
  <c r="D40" i="13"/>
  <c r="C40" i="13"/>
  <c r="B36" i="13"/>
  <c r="D33" i="15" l="1"/>
  <c r="D34" i="15" s="1"/>
  <c r="D39" i="15"/>
  <c r="G68" i="15" s="1"/>
  <c r="G70" i="15" s="1"/>
  <c r="G72" i="15" s="1"/>
  <c r="F40" i="15"/>
  <c r="D47" i="8"/>
  <c r="D50" i="8" s="1"/>
  <c r="D56" i="8" s="1"/>
  <c r="F69" i="8"/>
  <c r="D57" i="8"/>
  <c r="G86" i="8" s="1"/>
  <c r="G34" i="8"/>
  <c r="H34" i="8" s="1"/>
  <c r="C41" i="13"/>
  <c r="D46" i="13" s="1"/>
  <c r="D45" i="13"/>
  <c r="D47" i="15" l="1"/>
  <c r="F41" i="15"/>
  <c r="D43" i="15" s="1"/>
  <c r="F58" i="8"/>
  <c r="D65" i="8" s="1"/>
  <c r="D47" i="13"/>
  <c r="C60" i="9"/>
  <c r="F59" i="8" l="1"/>
  <c r="D61" i="8" s="1"/>
  <c r="B69" i="9"/>
  <c r="C69" i="9" s="1"/>
  <c r="C64" i="9"/>
  <c r="D65" i="9" s="1"/>
  <c r="C62" i="9" s="1"/>
  <c r="G83" i="8"/>
  <c r="G82" i="8"/>
  <c r="E67" i="8"/>
  <c r="F66" i="8"/>
  <c r="G85" i="8" l="1"/>
  <c r="G88" i="8" s="1"/>
  <c r="G90" i="8" s="1"/>
  <c r="E69" i="9"/>
  <c r="E79" i="9"/>
  <c r="E77" i="9"/>
  <c r="E75" i="9"/>
  <c r="E73" i="9"/>
  <c r="E71" i="9"/>
  <c r="E80" i="9"/>
  <c r="E78" i="9"/>
  <c r="E76" i="9"/>
  <c r="E74" i="9"/>
  <c r="E72" i="9"/>
  <c r="E70" i="9"/>
  <c r="D69" i="9"/>
  <c r="B70" i="9" l="1"/>
  <c r="E81" i="9"/>
  <c r="C70" i="9" l="1"/>
  <c r="D70" i="9" l="1"/>
  <c r="B71" i="9" l="1"/>
  <c r="C71" i="9" l="1"/>
  <c r="D71" i="9" l="1"/>
  <c r="B72" i="9" l="1"/>
  <c r="C72" i="9" l="1"/>
  <c r="D72" i="9" l="1"/>
  <c r="B73" i="9" l="1"/>
  <c r="C73" i="9" l="1"/>
  <c r="D73" i="9" s="1"/>
  <c r="B74" i="9" l="1"/>
  <c r="C74" i="9" l="1"/>
  <c r="D74" i="9" s="1"/>
  <c r="B75" i="9" s="1"/>
  <c r="C75" i="9" l="1"/>
  <c r="D75" i="9" s="1"/>
  <c r="B76" i="9" s="1"/>
  <c r="C76" i="9" l="1"/>
  <c r="D76" i="9" s="1"/>
  <c r="B77" i="9" s="1"/>
  <c r="C77" i="9" l="1"/>
  <c r="D77" i="9" s="1"/>
  <c r="B78" i="9" s="1"/>
  <c r="C78" i="9" l="1"/>
  <c r="D78" i="9" s="1"/>
  <c r="B79" i="9" s="1"/>
  <c r="C79" i="9" l="1"/>
  <c r="D79" i="9" s="1"/>
  <c r="B80" i="9" s="1"/>
  <c r="C80" i="9" s="1"/>
  <c r="D80" i="9" l="1"/>
  <c r="D81" i="9" s="1"/>
  <c r="C81" i="9"/>
</calcChain>
</file>

<file path=xl/sharedStrings.xml><?xml version="1.0" encoding="utf-8"?>
<sst xmlns="http://schemas.openxmlformats.org/spreadsheetml/2006/main" count="672" uniqueCount="305">
  <si>
    <t>Anschaffungswert</t>
  </si>
  <si>
    <t>q</t>
  </si>
  <si>
    <t>Aufzinsungsfaktor</t>
  </si>
  <si>
    <t>1. Allgemeines und Einführung</t>
  </si>
  <si>
    <t>Investitionssumme</t>
  </si>
  <si>
    <t>laufende Einnahmen/Periode (=Jahr)</t>
  </si>
  <si>
    <t>laufende Ausgaben/Periode (=Jahr)</t>
  </si>
  <si>
    <t>q = 1+i</t>
  </si>
  <si>
    <t>Nutzungsdauer in Jahren</t>
  </si>
  <si>
    <t>Barwert</t>
  </si>
  <si>
    <t>Wirtschaftlichkeit</t>
  </si>
  <si>
    <t>laufende Einnahmen aus der Investition</t>
  </si>
  <si>
    <t>laufende Ausgaben durch die Investition bedingt exkl. Zinsen und Tilgung.</t>
  </si>
  <si>
    <t>Leistung der Investition (=b-a)</t>
  </si>
  <si>
    <t>Annuitätenfaktor</t>
  </si>
  <si>
    <t>Be (=Betriebsergebnis)</t>
  </si>
  <si>
    <t>Wirtschaftlichkeitsbeurteilung:</t>
  </si>
  <si>
    <t>Die Investition kann als</t>
  </si>
  <si>
    <t>bezeichnet werden.</t>
  </si>
  <si>
    <t>Wenn die Investition als wirtschaftlich bezeichnet werden kann dann ist sie in der Lage</t>
  </si>
  <si>
    <t xml:space="preserve">mit Hilfe der Leistung der Investition p.a. von </t>
  </si>
  <si>
    <t>die Kapitalkosten von  p.a</t>
  </si>
  <si>
    <t>zu decken.</t>
  </si>
  <si>
    <t>Das heißt, dass das investierte Kapital von</t>
  </si>
  <si>
    <t>innerhalb der Nutzungsdauer von Jahren</t>
  </si>
  <si>
    <t>zurückgewonnen wird,</t>
  </si>
  <si>
    <t>p.a verzinst.</t>
  </si>
  <si>
    <t>Finanzierbarkeitsbeurteilung:</t>
  </si>
  <si>
    <t>Im Rahmen der Finanzplanung wird versucht die Geldmittelflüsse</t>
  </si>
  <si>
    <t>für die Zukunft darzustellen, um festzustellen, ob die Geldmittelzuflüsse</t>
  </si>
  <si>
    <t>ausreichen um die Geldmittelabflüsse zu decken.</t>
  </si>
  <si>
    <t>Investitionen herangegangen werden.</t>
  </si>
  <si>
    <t xml:space="preserve">Wenn das der Fall ist dann kann an die Realisierung von Projekten, </t>
  </si>
  <si>
    <t>Die Finanzplanung sichert die Liquidität des Betriebes bzw. der Unternehmung ab.</t>
  </si>
  <si>
    <t>Unsere Finanzplanung sieht wie folgt aus:</t>
  </si>
  <si>
    <t>laufende Einnahmen aus der Leistung der Investition:</t>
  </si>
  <si>
    <t>laufende Ausgabgen durch den Betrieb der Investition bedingt:</t>
  </si>
  <si>
    <t>(z.B: Treibstoff, Schmiermittl, Service, Versicherung, Löhne, Reparaturen, Abgaben, Maut etc.)</t>
  </si>
  <si>
    <t>Überschuss/Unterdeckung laufender Betrieb</t>
  </si>
  <si>
    <t>Kapitaldienstbelastung, die durch die Investition bedingt ist</t>
  </si>
  <si>
    <t>hier wird von der Annahme ausgegangen, dass die gesamte Investitionssumme durch Fremdkapital finanziert wurde. Es wurde ein Annuität jährlich im Nachhinein vereinbart.</t>
  </si>
  <si>
    <t>Überschuss/Unterdeckung  gesamt</t>
  </si>
  <si>
    <t>Finanzplan für ein laufendes Jahr</t>
  </si>
  <si>
    <t>Wenn sich ein Überschuss ergibt und dass ist eine unbedingte Forderung um die</t>
  </si>
  <si>
    <t>Zu beachten:</t>
  </si>
  <si>
    <t>sollte eine eigene Position im Finanzplan für Geldmittelentnahmen für den Unternhemer stehen.</t>
  </si>
  <si>
    <t>geplante Geldmittelentnahmen des Unternehmers (Privatbedarf)</t>
  </si>
  <si>
    <t>für Privatentnahmen und Investitionen zur Verfügung stehende Geldmittel</t>
  </si>
  <si>
    <t>Dynamische Investitionsrechnung</t>
  </si>
  <si>
    <t>Kapitaldienst und Kapitalkosten sind zentrale Begriffe im Rahmen der Beurteilung</t>
  </si>
  <si>
    <t>der Wirtschaftlichkeit und Finanzierbarkeit von Investitionen.</t>
  </si>
  <si>
    <t>Zur Wirtschaftlichkeitsprüfung benötigt man den Begriff der Kapitalkosten.</t>
  </si>
  <si>
    <t>Zur Finanzierbarkeitskeitsprüfung benötigt man den Begriff des Kapitaldienstes.</t>
  </si>
  <si>
    <t>Kapitaldienst</t>
  </si>
  <si>
    <t>Im Rahmen von Investitionen ist es in der Wirtschaftsrealität Faktum, dass zur</t>
  </si>
  <si>
    <t>Finanzierung Fremdkapital herangezogen werden muss, weil die eigenen Mittel nicht</t>
  </si>
  <si>
    <t>immer ausreichen.</t>
  </si>
  <si>
    <t>Wenn Fremdkapital eingesetzt wird kommt es zu Kapitaldienstbelastungen.</t>
  </si>
  <si>
    <t>fallen Kapitalkosten an.</t>
  </si>
  <si>
    <t xml:space="preserve">Wenn Kapital eingesetzt wird, gleichgültig ob Fremd- oder Eigenkapital, </t>
  </si>
  <si>
    <t>In der Folge werden diese Begriffe geklärt und anhand von Beispielen</t>
  </si>
  <si>
    <t>nachvollziehbar gemacht.</t>
  </si>
  <si>
    <t>Vorweg sei schon einmal festgestellt, dass bei ausschließlicher Fremdfinanzierung und</t>
  </si>
  <si>
    <t>wenn die Laufzeit des Kredites mit der Nutzungsdauer des Investitionsobjektes</t>
  </si>
  <si>
    <t>übereinstimmt, der Kapitaldienst und die Kapitalkosten gleich hoch sind.</t>
  </si>
  <si>
    <t>von Fremdkapital resultiert.</t>
  </si>
  <si>
    <t xml:space="preserve">Der Kapitaldienst ist eine finanzielle Belastung, die aus der Aufnahme </t>
  </si>
  <si>
    <t>Es gibt nun verschiedene Möglichkeiten den Kapitaldienst zu berechnen.</t>
  </si>
  <si>
    <t>Je nach Tilgungsform des Kredites berechnet sich der Kapitaldienst unterschiedlich.</t>
  </si>
  <si>
    <t xml:space="preserve">   </t>
  </si>
  <si>
    <t>Festdarlehenstilgung</t>
  </si>
  <si>
    <t>während der Laufzeit werden nur Zinsen bezahlt, am Ende der Laufzeit wird das Kapital zurückerstattet.</t>
  </si>
  <si>
    <t>VT:</t>
  </si>
  <si>
    <t>NT:</t>
  </si>
  <si>
    <t>Hohe finanzielle Belastung am Ende der LZ. Das</t>
  </si>
  <si>
    <t>gesamte Kapital muss zurückerstattet werden.</t>
  </si>
  <si>
    <t>Es ist teuer, weil das gesamte Kapital über die LZ</t>
  </si>
  <si>
    <t>Effektivzinsberechnungen schaffen hier Transparenz.</t>
  </si>
  <si>
    <t>Kapitalratentilgung</t>
  </si>
  <si>
    <t>Der Kapitaldeinst setzt sich aus einem Tilgungs- und Zinsanteil zusammen, wobei der Tilungsanteil immer gleich hoch ist. Die Kapitaldienste sind unterschiedlich hoch mit der höchsten Belastung am Beginn.</t>
  </si>
  <si>
    <t>Gerade am Beginn ist es für Unternehmen oft schwierig</t>
  </si>
  <si>
    <t xml:space="preserve">Der Kapitaldeinst setzt sich aus einem Tilgungs- und Zinsanteil Zusammen. Der Kapitaldienst ist immer gleich hoch. Der Tilungs- und Zinsanteil innnerhalb der Rate variiert. Am Beginn hat man einen niedrigen Tilgungsanteil der mit fortlaufender LZ steigt. In diesem Maß nimmt der Zinsanteil ab. </t>
  </si>
  <si>
    <t>Annuitätentilgung, Pauschalratentilgung</t>
  </si>
  <si>
    <t>Der Kapitaldienst wird wie folgt berechnet:</t>
  </si>
  <si>
    <t>Kreditbetrag</t>
  </si>
  <si>
    <t>Zinsen % p.a</t>
  </si>
  <si>
    <t>LZ</t>
  </si>
  <si>
    <t>Annuität</t>
  </si>
  <si>
    <t>Tilgung jährlich im Nachhinen.</t>
  </si>
  <si>
    <t>Laufzeit (Jahre)</t>
  </si>
  <si>
    <t>Schuld am Beginn des Jahres</t>
  </si>
  <si>
    <t>Zinsen</t>
  </si>
  <si>
    <t>Tilgung</t>
  </si>
  <si>
    <t>Tilgungsplan Annuitätentilgung</t>
  </si>
  <si>
    <r>
      <t xml:space="preserve">KD (=Annuität)= </t>
    </r>
    <r>
      <rPr>
        <b/>
        <sz val="11"/>
        <color theme="1"/>
        <rFont val="Calibri"/>
        <family val="2"/>
        <scheme val="minor"/>
      </rPr>
      <t>Kapitaldienst</t>
    </r>
  </si>
  <si>
    <t>Wenn nicht unter den laufenden Ausgaben für den Unternehmer Geldmittel abgeflossen sind,</t>
  </si>
  <si>
    <t>Im Weitern Verlauf beschäftigen wir uns ausschließlich mit der Annuitäten- oder Pauschalratentilgung.</t>
  </si>
  <si>
    <t>Summe</t>
  </si>
  <si>
    <t>Der Kapitaldienst setzt sich aus einem Zinsanteil und einem Tilgungsanteil zusammen.</t>
  </si>
  <si>
    <t>Kapitalkosten</t>
  </si>
  <si>
    <t xml:space="preserve">Ist jener Geldbetrag (=Wert) der pro Jahr (=Periode) gewonnen werden muss, damit </t>
  </si>
  <si>
    <t>innerhalb der Nutzungsdauer (=ND) des Investitionsobjektes das investierte Kapital</t>
  </si>
  <si>
    <t>Anforderungen (kalkulatorischer Zinssatz) verzinst wird.</t>
  </si>
  <si>
    <t>Definition:</t>
  </si>
  <si>
    <t>Feststellung:</t>
  </si>
  <si>
    <t>Bei ausschließlicher Fremdfinanzierung (Kredit) und</t>
  </si>
  <si>
    <t>bei investionskonformer Laufzeit (=Laufzeit entspricht der Nutzungsdauer=</t>
  </si>
  <si>
    <t>Kapitalkosten = Kapitaldienst</t>
  </si>
  <si>
    <t>bei</t>
  </si>
  <si>
    <t>ausschließlicher Fremdfinanzieirung (=100% Fremdkapital)</t>
  </si>
  <si>
    <t>und bei</t>
  </si>
  <si>
    <t>investitionskonformer Laufzeit des Kredites (LZ=ND)</t>
  </si>
  <si>
    <t>Berechnungsmöglichkeiten für die Kapitalkosten:</t>
  </si>
  <si>
    <t>A) Berechnung der Durchschnittsannuität</t>
  </si>
  <si>
    <t>Durchschnittsannuität "A-Quer"</t>
  </si>
  <si>
    <t xml:space="preserve">Wenn mehrere Kapitalien mit unterschiedlichen Zinssätzen zur Finanzierung eingesetzt werden, </t>
  </si>
  <si>
    <t xml:space="preserve">dann berechnet sich der Kalkulationszinfuß </t>
  </si>
  <si>
    <t>wie folgt:</t>
  </si>
  <si>
    <t xml:space="preserve">Kalkulationszinsfuß                     "i-k"  </t>
  </si>
  <si>
    <t>ANW</t>
  </si>
  <si>
    <t>ND in Jahren</t>
  </si>
  <si>
    <t>Zinssatz</t>
  </si>
  <si>
    <t>Kapitalwiedergewinnungsanteil</t>
  </si>
  <si>
    <t>Zinsanteil</t>
  </si>
  <si>
    <t>Summe Kapitalkosten</t>
  </si>
  <si>
    <t>Kapital 1</t>
  </si>
  <si>
    <t>Kapital 2</t>
  </si>
  <si>
    <t>Kapital 3</t>
  </si>
  <si>
    <t>Kapital n</t>
  </si>
  <si>
    <t>Finanzierung der Investition</t>
  </si>
  <si>
    <t>Zinsfuß</t>
  </si>
  <si>
    <t>Laufzeiten Kapitalien (Kredit)</t>
  </si>
  <si>
    <t>Kapitlkostenannuität</t>
  </si>
  <si>
    <t>Im Bereich der Maschinenkalkulation wird in der Land- und Forstwirtschaft nach ÖKL kalkuliert.</t>
  </si>
  <si>
    <t>ÖKL-Maschinenkosten rechnen mit der Durchschnittsannuität.</t>
  </si>
  <si>
    <t>Sowohl das eingesetzte Eigenkapital als auch das Fremdkapital soll im Laufe der Zeit (=Nutzungsdauer der Investition)</t>
  </si>
  <si>
    <t>zurückgewonnen werden.</t>
  </si>
  <si>
    <t>Die Zinsen für das Fremdkapital müssen verdient werden. Auch für das eingesetzte Eigenkapital soll eine</t>
  </si>
  <si>
    <t>entsprechende Verzinsung erreicht werden.</t>
  </si>
  <si>
    <t xml:space="preserve">Wenn es gelingt innerhalb der Nutzungsdauer das investierte Kapital mit Hilfe der Leistungen der Investition </t>
  </si>
  <si>
    <t>zurückzugewinnen und das in dieser Zeit (=Nutzungsdauer) gebundene Kapital entsprechend den Anforderungen</t>
  </si>
  <si>
    <t>zu verzinsen, dann wird die Investition als wirtschaftlich bezeichnet.</t>
  </si>
  <si>
    <t>Wenn diese Darstellung gelingt, dann bezeichnet man eine Investition als finanzierbar.</t>
  </si>
  <si>
    <t>Im Rahmen der Investitionsrechnung muss also die Wirtschaftlichkeits- und Finanzierbarkeitsfrage</t>
  </si>
  <si>
    <t>beantwortet werden.</t>
  </si>
  <si>
    <t>Dazu stehen im Rahmen der Betriebswirtschaft und des Rechnungswesens verschiedene Methoden zur Verfügung.</t>
  </si>
  <si>
    <t>hin zu prüfen.</t>
  </si>
  <si>
    <t>Finanzierbarkeit</t>
  </si>
  <si>
    <t>Leistungen</t>
  </si>
  <si>
    <t xml:space="preserve"> -Kosten</t>
  </si>
  <si>
    <t xml:space="preserve"> =Betriebsergebnis (Be)</t>
  </si>
  <si>
    <t>Geldmittelzuflüsse</t>
  </si>
  <si>
    <t xml:space="preserve"> -Geldmittelabflüsse</t>
  </si>
  <si>
    <t xml:space="preserve">  =Überschuss/Unterdckung</t>
  </si>
  <si>
    <t>Die Wirtschaftlichkeit ist gegeben, wenn das Betriebsergebnis positiv ist.</t>
  </si>
  <si>
    <t xml:space="preserve">Die Finanzierbarkeit ist gegeben wenn ein Überschuss entsteht oder mindestens die Geldmittelzuflüsse  </t>
  </si>
  <si>
    <t>die Geldmittelabflüsse decken.</t>
  </si>
  <si>
    <t>Die Prinzipien der Prüfung der Wirtschaftlichkeit und Finanzierbarkeit sehen wie folgt aus:</t>
  </si>
  <si>
    <t>wie folgt vorgegengen werden:</t>
  </si>
  <si>
    <t>Aufgabe:</t>
  </si>
  <si>
    <t>erstellt von D.I. Roman Eibensteiner</t>
  </si>
  <si>
    <t>zur Beurteilung von Investitionen in das Anlagevermögen.</t>
  </si>
  <si>
    <t>Photovoltaikinvestition</t>
  </si>
  <si>
    <t xml:space="preserve">B) Berechnung der exakten Annuität </t>
  </si>
  <si>
    <t>gebunden ist, auch wenn die Zinsen vorerst günstig</t>
  </si>
  <si>
    <t>erscheinen im Vergelich mit anderen Krediten.</t>
  </si>
  <si>
    <t xml:space="preserve">Die Summe der Zinsen ist niedriger als bei anderen Tlgungsformen unter der Bedingung dass der Zinssatz gleich ist. </t>
  </si>
  <si>
    <t xml:space="preserve">Hohe finanzielle Belastung am Beginn der LZ                                    (1. Kapitaldienst ist am höchsten). </t>
  </si>
  <si>
    <t>die Liquidität zu halten.</t>
  </si>
  <si>
    <t>Gleich hohe Belastung pro Periode (Monat, Vierteljahr, Halbjahr, Jahr, je nach Verinbarung). Im Vergleich zur Kapitalratentilgung, unter gleichen Bedingungen,  sind die Kapitaldienste in den ersten Jahren niedriger.</t>
  </si>
  <si>
    <t>Unter gleichen Bedingungen teuerer als die Kapitalratentilgung. Das Heißt, dass hier in Summe mehr Zinsen anfallen.</t>
  </si>
  <si>
    <t>Im Rahmen einer Finanzplanung wird versucht darzustellen, ob auch  alle Zahlungen geleistet werden können.</t>
  </si>
  <si>
    <t>Die exakte Annuitätenmethode und Finanzplanung</t>
  </si>
  <si>
    <t xml:space="preserve">fristenkongruente Finanzierung) entspricht der Wert des Kapitaldienstes dem Wert der Kapitalkosten. </t>
  </si>
  <si>
    <t xml:space="preserve">Im Verlauf dieses Kapitels wird die exakte Annuitätenmethode zur Beurteilung </t>
  </si>
  <si>
    <t>der Wirtschaftlichkeit und Finanzierbarkeit von Investitionen gezeigt.</t>
  </si>
  <si>
    <t>2 Kapitaldienst und Kapitalkosten</t>
  </si>
  <si>
    <t xml:space="preserve">2.1 Kapitaldienst </t>
  </si>
  <si>
    <t>2.2 Kapitalkosten</t>
  </si>
  <si>
    <t xml:space="preserve">Jeder Unternehmer wird durch seine Aktivitäten in die Lage versetzt Investitionen zu tätigen, um  </t>
  </si>
  <si>
    <t xml:space="preserve">die notwendigen Anlagen zur Produktion oder zur Erbringung von Dienstleistungen zur Verfügung zu haben. </t>
  </si>
  <si>
    <t>Wirtschaftlichkeit und Finanzierbarkeit dieser Investitionen nachzuweisen.</t>
  </si>
  <si>
    <t xml:space="preserve">Auch wenn vorhandene Anlagen durch neue ersetzt werden (=Ersatzinvestitionen), ist die </t>
  </si>
  <si>
    <t xml:space="preserve">Um diese Investitionen zu tätigen sind größere Geldmengen notwendig. </t>
  </si>
  <si>
    <t>von Fremdkapital in Form von Krediten notwendig.</t>
  </si>
  <si>
    <t>Da im Normalfall nicht alles aus Eigenkapital finanziert werden kann, ist die Aufnahme</t>
  </si>
  <si>
    <t>niedriger Kapitaldienst während der LZ (Laufzeit), nur Zinsen</t>
  </si>
  <si>
    <t>2.1 Kapitaldienst</t>
  </si>
  <si>
    <t xml:space="preserve">MIt Hilfe der exakten Annuitätenmethode ist es möglich Investitionen auf ihre Wirtschaftlichkeit und Finanzierbarkeit   </t>
  </si>
  <si>
    <t xml:space="preserve">Sind von einer Investition folgende Daten bekannt, dann kann bei der Wirtschaftlichkeits- und Finanzierbarkeitsprüfung </t>
  </si>
  <si>
    <t xml:space="preserve">Prüfen sei die Wirtschaftlichkeit und Finanzierbarkeit der Investition mit Hilfe der exakten Annuitätenmethode </t>
  </si>
  <si>
    <t>Finanzierung</t>
  </si>
  <si>
    <t>%</t>
  </si>
  <si>
    <t>Eigenkapital</t>
  </si>
  <si>
    <t>Fremdkapital</t>
  </si>
  <si>
    <t>Summe Kapital</t>
  </si>
  <si>
    <t>Betrag</t>
  </si>
  <si>
    <t>Laufzeit FK in Jahren</t>
  </si>
  <si>
    <t>Fremdkapital Zinsfuß = Zinssatz(=p in %)/100  p.a</t>
  </si>
  <si>
    <t>Eigenkapital Zinsfuß = Zinssatz(=p in %)/100 p.a.</t>
  </si>
  <si>
    <t>Daten der Investition</t>
  </si>
  <si>
    <t>q FK =(1+i)</t>
  </si>
  <si>
    <t>q EK =(1+ i)</t>
  </si>
  <si>
    <t>Annuitätenfaktor EK</t>
  </si>
  <si>
    <t>Annuitätenfaktor FK</t>
  </si>
  <si>
    <t>1/an FK</t>
  </si>
  <si>
    <t>1/an EK</t>
  </si>
  <si>
    <t>Gesamtkapitlkosten</t>
  </si>
  <si>
    <t>Aufzinsungsfaktor EK</t>
  </si>
  <si>
    <t>Aufzinsungsfaktor FK</t>
  </si>
  <si>
    <t>Finanzmathematisch Faktoren</t>
  </si>
  <si>
    <t>und das in dieser Zeit gebundene Eigenkapital wird mit</t>
  </si>
  <si>
    <t>das in dieser Zeit gebundene Fremdkapital wird mit</t>
  </si>
  <si>
    <t>p.a verzinst und</t>
  </si>
  <si>
    <t xml:space="preserve">3 Exakte Annuitätenmethode zur Investitionsbeurteilung </t>
  </si>
  <si>
    <r>
      <t xml:space="preserve">Gemischte Finanzierung: </t>
    </r>
    <r>
      <rPr>
        <sz val="12"/>
        <color theme="1"/>
        <rFont val="Calibri"/>
        <family val="2"/>
        <scheme val="minor"/>
      </rPr>
      <t>Es wird Eigen- und Fremdkapital eingesetzt.</t>
    </r>
  </si>
  <si>
    <r>
      <t xml:space="preserve">Investitionskonform: </t>
    </r>
    <r>
      <rPr>
        <sz val="12"/>
        <color theme="1"/>
        <rFont val="Calibri"/>
        <family val="2"/>
        <scheme val="minor"/>
      </rPr>
      <t>Laufzeit des Kredites (=LZ) entspricht der Nutzungsdauer (=ND) des Investitionsobjektes</t>
    </r>
  </si>
  <si>
    <t xml:space="preserve"> = KD</t>
  </si>
  <si>
    <t xml:space="preserve"> 3.1 Ermittlung der Kapitalkosten bei gemischter Finanzierung mit investitionskonformer Laufzeit</t>
  </si>
  <si>
    <t>In allen anderen Fällen unterscheiden sich Kapitaldienst und Kapitalkosten in ihrer Höhe.</t>
  </si>
  <si>
    <t>Es gibt folgende Tilgungsformen:</t>
  </si>
  <si>
    <t>zurückgewonnen wird und das in dieser Zeit gebundene Kapital entsprechend den</t>
  </si>
  <si>
    <t>ND</t>
  </si>
  <si>
    <t>Bedeutung der Kapitalkostenannuität:</t>
  </si>
  <si>
    <t xml:space="preserve">Pro Jahr müssen über die Leistung der Investition </t>
  </si>
  <si>
    <t>Prozent p.a. verzinst wird.</t>
  </si>
  <si>
    <t>mit der Durchschnittsannuität niedriger ausfallen als mit Hilfe der exakten Annuitätenmethode.</t>
  </si>
  <si>
    <t xml:space="preserve">Aus dem Vergleich von Ak und A-Quer lässt sich erkennen, dass die Kapitalkosten geschätzt </t>
  </si>
  <si>
    <t xml:space="preserve">gewonnen werden, </t>
  </si>
  <si>
    <t>und das in dieser Zeit gebundene  Kapital mit</t>
  </si>
  <si>
    <t xml:space="preserve">damit innerhalb der Nutzungsdauer das investierte Kapital zurückgewonnen wird </t>
  </si>
  <si>
    <t>Im Rahmen der Investitionsrechnung wird die exakte Annuitätenmethode eingesetzt um den Kapitaldienst und dieKapitalkosten</t>
  </si>
  <si>
    <t>zu berechnen. Den Kapitaldienst benötigen wir um die Finanzierbarkeit zu berechnen. Die Kapitalkosten werden benötigt um</t>
  </si>
  <si>
    <t>die Wirtschaftlichkeit einer Investition zu berechnen.</t>
  </si>
  <si>
    <t>Kapitalkostenannuität EK =     Ae</t>
  </si>
  <si>
    <t>Kapitalkostenannuität FK  =    Af</t>
  </si>
  <si>
    <t>Liquidität des Betriebes/Unternehmung sicherzustellen, kann die Investition als finanzierbar bezeichnet werden.</t>
  </si>
  <si>
    <t xml:space="preserve"> 3.2 Ermittlung der Kapitalkosten bei gemischter Finanzierung mit nicht investitionskonformer Laufzeit</t>
  </si>
  <si>
    <r>
      <t xml:space="preserve">nicht investitionskonform: </t>
    </r>
    <r>
      <rPr>
        <sz val="12"/>
        <color theme="1"/>
        <rFont val="Calibri"/>
        <family val="2"/>
        <scheme val="minor"/>
      </rPr>
      <t>Laufzeit des Kredites (=LZ) entspricht nicht der Nutzungsdauer (=ND) des Investitionsobjektes</t>
    </r>
  </si>
  <si>
    <t xml:space="preserve">Die LZ kann nur kürzer sein als die Nutzungsdauer. </t>
  </si>
  <si>
    <t>Bei der Ermittlung der Kapitalkosten stellt sich nun die Frage, wie der Kapitaldienst (=KD) finanzmathematisch exakt in Kapitalkosten</t>
  </si>
  <si>
    <t>umgewandelt werden kann.</t>
  </si>
  <si>
    <t>Die Umwandlung erfolgt mit Hilfe des Rentenbarwertfaktors und des Annuitätenfaktors nach folgender Formel:</t>
  </si>
  <si>
    <t>q EK =(1+ ie)</t>
  </si>
  <si>
    <t>q FK =(1+if)</t>
  </si>
  <si>
    <t>1/an (if;LZ)</t>
  </si>
  <si>
    <t>1/an (ie;ND)</t>
  </si>
  <si>
    <t>an (ie;LZ)</t>
  </si>
  <si>
    <t>Barwertfaktor</t>
  </si>
  <si>
    <t>Kapitalkostenannuität FK  =    A*</t>
  </si>
  <si>
    <t>Ergebnisse:</t>
  </si>
  <si>
    <t>Kapitaqldienst (=KD):</t>
  </si>
  <si>
    <t xml:space="preserve"> = Kf (=Fremdkapital) * 1/an(if;LZ)</t>
  </si>
  <si>
    <t>Kapitalkostenannuität FK=A*</t>
  </si>
  <si>
    <t>Kapitalkostenannuität Eibgenkapital</t>
  </si>
  <si>
    <t>Kapitalkostenanuität für nichtinvestitionskonformes FK</t>
  </si>
  <si>
    <t>A* Kapitalkostenannuität für nichtinvestitionskonformes Fremdkapital</t>
  </si>
  <si>
    <t>Kf  Kreditbetrag = FK Fremdkapital</t>
  </si>
  <si>
    <t>if  Zinsfuß Fremdkapital</t>
  </si>
  <si>
    <t>ie Zinsfuß Eigenkapital</t>
  </si>
  <si>
    <t>LZ laufzeit des Kredites</t>
  </si>
  <si>
    <t>ND Nutzungsdauer dier Investition in Jahren</t>
  </si>
  <si>
    <t xml:space="preserve">1/an (if;LZ) Annuitätenfaktor zur Ermittlung des KD </t>
  </si>
  <si>
    <t>KD Kapitaldienst</t>
  </si>
  <si>
    <t>an(ie;LZ) Barwertfaktor</t>
  </si>
  <si>
    <t>1/an (ie;ND) Annuitätenfaktor zur Ermittlung der Kapitalkostenannuität</t>
  </si>
  <si>
    <t>Die Prinzipien der Prüfung der Wirtschaftlichkeit und Finanzierbarkeit sind bereits bekannt und sehen wie folgt aus:</t>
  </si>
  <si>
    <t>Beispiel</t>
  </si>
  <si>
    <t>Ein gewerbliches Unternehmen plant folgende Photvoltaikinvestition:</t>
  </si>
  <si>
    <t>Laufende Einnahmen aus der Investition Pro Jahr netto:</t>
  </si>
  <si>
    <t>laufend Ausgaben pro Jahr netto, die durch die Investition bedingt sind:</t>
  </si>
  <si>
    <t>Anschaffungswert netto:</t>
  </si>
  <si>
    <t>Finanzierung:</t>
  </si>
  <si>
    <t>% Anteil</t>
  </si>
  <si>
    <t>absolut</t>
  </si>
  <si>
    <t>Fremdkaptial</t>
  </si>
  <si>
    <t>Zinssatz Fremdkapital</t>
  </si>
  <si>
    <t>Wird bei der Kapitaldienstermittlung eingesetzt</t>
  </si>
  <si>
    <t>Zinssatz Eigenkapital</t>
  </si>
  <si>
    <t>Laufzeit Fremdkapital in Jahren</t>
  </si>
  <si>
    <t>innerhalb dieser zeit muss das Fremdkapital hereingebracht werden.</t>
  </si>
  <si>
    <t>Aufgabenstellung:</t>
  </si>
  <si>
    <t>Kann unter diesen Bedingungen die Investition als wirtschaftlich bezeichnet werden?</t>
  </si>
  <si>
    <t>Wie lange ist die Amortisationsdauer?</t>
  </si>
  <si>
    <t>Interpretieren Sie das Ergebnis?</t>
  </si>
  <si>
    <t>Kann unter diesen Bedingungen die Investition als finanzierbar bezeichnet werden?</t>
  </si>
  <si>
    <t>Wieviel Geld kann der Unternehmer in den ersten Jahren pro Jahr aus der Unternehmung entnehemen für privaten Verbrauch?</t>
  </si>
  <si>
    <t>Wieviel Geld kann der Unternehmer pro Jahr max. Entnehmen, wenn der Kredit abgestattet ist?</t>
  </si>
  <si>
    <t xml:space="preserve">Investition Mähdrescher </t>
  </si>
  <si>
    <t>Ein landwirtschaftliches Unternehmen*, das regelbesteuert ist,  plant folgende Mähdrescherinvestition:</t>
  </si>
  <si>
    <t>Private Entnahmen des Unternehmers pro Jahr:</t>
  </si>
  <si>
    <t>Kann unter diesen Bedingungen die Investition als finanzierbar bezeichneet werden?</t>
  </si>
  <si>
    <t>Kann der Unternehmer pro Jahr aus der Unternehmung  6000.-- für privaten Verbrauch entnehmen?</t>
  </si>
  <si>
    <t xml:space="preserve">* sollte das landw. Unternehmen bezüglich der Umsatzsteuer gem. §22 UStG sondergeregelt sein, </t>
  </si>
  <si>
    <t xml:space="preserve">   dann müssten alle Werte inkl. Umsatzsteuer verwendet werden.</t>
  </si>
  <si>
    <t>Vorlage-Lösungstabelle</t>
  </si>
  <si>
    <t>4 Aufgabenstellungen</t>
  </si>
  <si>
    <t>siehe dazu oben</t>
  </si>
  <si>
    <t xml:space="preserve">4.1 Aufgabenstellung </t>
  </si>
  <si>
    <t xml:space="preserve">4.2 Aufgabenstellung </t>
  </si>
  <si>
    <t xml:space="preserve"> -Kosten                                                            </t>
  </si>
  <si>
    <t>Grün markierte Felder dienen als Eingabefelder.</t>
  </si>
  <si>
    <t>4.1 Photovoltaikinvestition (Aufgabenstellung und Lösung)</t>
  </si>
  <si>
    <t>4.2 Mähdrescherinvestition (Aufgabenstellung und Lösung)</t>
  </si>
  <si>
    <t>Anhand von Aufgabenstellungen können Sie die Methode selbst ausprobieren und Lösungen finden.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</si>
</sst>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0.00000"/>
    <numFmt numFmtId="166" formatCode="_-[$€-C07]\ * #,##0.00_-;\-[$€-C07]\ * #,##0.00_-;_-[$€-C07]\ * &quot;-&quot;??_-;_-@_-"/>
    <numFmt numFmtId="167" formatCode="0.0"/>
    <numFmt numFmtId="168" formatCode="_-* #,##0.00000_-;\-* #,##0.00000_-;_-* &quot;-&quot;??_-;_-@_-"/>
    <numFmt numFmtId="169" formatCode="_-[$€-C07]\ * #,##0.0_-;\-[$€-C07]\ * #,##0.0_-;_-[$€-C07]\ 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67">
    <xf numFmtId="0" fontId="0" fillId="0" borderId="0" xfId="0"/>
    <xf numFmtId="164" fontId="5" fillId="2" borderId="1" xfId="2" applyFont="1" applyFill="1" applyBorder="1"/>
    <xf numFmtId="166" fontId="5" fillId="3" borderId="0" xfId="0" applyNumberFormat="1" applyFont="1" applyFill="1"/>
    <xf numFmtId="0" fontId="5" fillId="3" borderId="5" xfId="0" applyFont="1" applyFill="1" applyBorder="1"/>
    <xf numFmtId="166" fontId="0" fillId="3" borderId="5" xfId="0" applyNumberFormat="1" applyFill="1" applyBorder="1"/>
    <xf numFmtId="0" fontId="0" fillId="3" borderId="0" xfId="0" applyFill="1"/>
    <xf numFmtId="166" fontId="0" fillId="3" borderId="0" xfId="0" applyNumberFormat="1" applyFill="1"/>
    <xf numFmtId="166" fontId="5" fillId="2" borderId="0" xfId="0" applyNumberFormat="1" applyFont="1" applyFill="1"/>
    <xf numFmtId="164" fontId="5" fillId="2" borderId="1" xfId="2" applyFont="1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166" fontId="0" fillId="3" borderId="1" xfId="0" applyNumberFormat="1" applyFill="1" applyBorder="1"/>
    <xf numFmtId="0" fontId="5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18" xfId="0" applyFill="1" applyBorder="1"/>
    <xf numFmtId="0" fontId="0" fillId="3" borderId="7" xfId="0" applyFill="1" applyBorder="1"/>
    <xf numFmtId="0" fontId="0" fillId="3" borderId="5" xfId="0" applyFill="1" applyBorder="1"/>
    <xf numFmtId="0" fontId="0" fillId="3" borderId="15" xfId="0" applyFill="1" applyBorder="1"/>
    <xf numFmtId="0" fontId="0" fillId="3" borderId="16" xfId="0" applyFill="1" applyBorder="1"/>
    <xf numFmtId="164" fontId="5" fillId="2" borderId="23" xfId="2" applyFont="1" applyFill="1" applyBorder="1"/>
    <xf numFmtId="0" fontId="0" fillId="4" borderId="0" xfId="0" applyFill="1"/>
    <xf numFmtId="0" fontId="0" fillId="3" borderId="2" xfId="0" applyFill="1" applyBorder="1"/>
    <xf numFmtId="0" fontId="0" fillId="3" borderId="4" xfId="0" applyFill="1" applyBorder="1"/>
    <xf numFmtId="0" fontId="0" fillId="3" borderId="3" xfId="0" applyFill="1" applyBorder="1"/>
    <xf numFmtId="0" fontId="5" fillId="3" borderId="0" xfId="0" applyFont="1" applyFill="1"/>
    <xf numFmtId="166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9" fontId="5" fillId="3" borderId="1" xfId="3" applyFont="1" applyFill="1" applyBorder="1" applyAlignment="1">
      <alignment horizontal="center"/>
    </xf>
    <xf numFmtId="9" fontId="5" fillId="3" borderId="0" xfId="3" applyFont="1" applyFill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9" fontId="11" fillId="0" borderId="32" xfId="3" applyFont="1" applyBorder="1" applyAlignment="1">
      <alignment horizontal="center"/>
    </xf>
    <xf numFmtId="43" fontId="0" fillId="3" borderId="1" xfId="0" applyNumberFormat="1" applyFill="1" applyBorder="1"/>
    <xf numFmtId="43" fontId="11" fillId="0" borderId="32" xfId="3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3" borderId="0" xfId="0" applyFill="1" applyBorder="1" applyAlignment="1">
      <alignment horizontal="center" wrapText="1"/>
    </xf>
    <xf numFmtId="9" fontId="11" fillId="2" borderId="1" xfId="3" applyFont="1" applyFill="1" applyBorder="1" applyAlignment="1">
      <alignment horizontal="center" vertical="center"/>
    </xf>
    <xf numFmtId="9" fontId="11" fillId="2" borderId="25" xfId="3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7" fillId="0" borderId="23" xfId="0" applyNumberFormat="1" applyFont="1" applyBorder="1" applyAlignment="1">
      <alignment horizontal="center"/>
    </xf>
    <xf numFmtId="0" fontId="7" fillId="3" borderId="0" xfId="0" applyFont="1" applyFill="1" applyBorder="1" applyAlignment="1">
      <alignment horizontal="left"/>
    </xf>
    <xf numFmtId="9" fontId="5" fillId="2" borderId="1" xfId="3" applyFont="1" applyFill="1" applyBorder="1" applyAlignment="1">
      <alignment horizontal="center" vertical="center"/>
    </xf>
    <xf numFmtId="164" fontId="5" fillId="3" borderId="1" xfId="2" applyFont="1" applyFill="1" applyBorder="1" applyAlignment="1">
      <alignment vertical="center"/>
    </xf>
    <xf numFmtId="0" fontId="10" fillId="3" borderId="0" xfId="0" applyFont="1" applyFill="1"/>
    <xf numFmtId="0" fontId="8" fillId="3" borderId="2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0" fontId="11" fillId="3" borderId="5" xfId="0" applyFont="1" applyFill="1" applyBorder="1"/>
    <xf numFmtId="0" fontId="0" fillId="6" borderId="0" xfId="0" applyFill="1"/>
    <xf numFmtId="0" fontId="0" fillId="3" borderId="0" xfId="0" applyFill="1" applyAlignment="1">
      <alignment vertical="center"/>
    </xf>
    <xf numFmtId="0" fontId="11" fillId="3" borderId="0" xfId="0" applyFont="1" applyFill="1" applyBorder="1"/>
    <xf numFmtId="0" fontId="0" fillId="3" borderId="0" xfId="0" applyFill="1" applyAlignment="1">
      <alignment horizontal="center"/>
    </xf>
    <xf numFmtId="168" fontId="7" fillId="0" borderId="1" xfId="0" applyNumberFormat="1" applyFont="1" applyBorder="1" applyAlignment="1">
      <alignment horizontal="center"/>
    </xf>
    <xf numFmtId="43" fontId="7" fillId="3" borderId="1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43" fontId="5" fillId="7" borderId="23" xfId="0" applyNumberFormat="1" applyFont="1" applyFill="1" applyBorder="1"/>
    <xf numFmtId="43" fontId="5" fillId="7" borderId="20" xfId="0" applyNumberFormat="1" applyFont="1" applyFill="1" applyBorder="1"/>
    <xf numFmtId="43" fontId="11" fillId="8" borderId="25" xfId="0" applyNumberFormat="1" applyFont="1" applyFill="1" applyBorder="1"/>
    <xf numFmtId="43" fontId="11" fillId="10" borderId="34" xfId="0" applyNumberFormat="1" applyFont="1" applyFill="1" applyBorder="1"/>
    <xf numFmtId="43" fontId="11" fillId="6" borderId="1" xfId="0" applyNumberFormat="1" applyFont="1" applyFill="1" applyBorder="1"/>
    <xf numFmtId="166" fontId="5" fillId="6" borderId="0" xfId="0" applyNumberFormat="1" applyFont="1" applyFill="1"/>
    <xf numFmtId="166" fontId="5" fillId="8" borderId="0" xfId="0" applyNumberFormat="1" applyFont="1" applyFill="1"/>
    <xf numFmtId="166" fontId="5" fillId="10" borderId="0" xfId="0" applyNumberFormat="1" applyFont="1" applyFill="1"/>
    <xf numFmtId="0" fontId="5" fillId="8" borderId="5" xfId="0" applyFont="1" applyFill="1" applyBorder="1"/>
    <xf numFmtId="166" fontId="11" fillId="8" borderId="5" xfId="0" applyNumberFormat="1" applyFont="1" applyFill="1" applyBorder="1"/>
    <xf numFmtId="166" fontId="11" fillId="6" borderId="21" xfId="0" applyNumberFormat="1" applyFont="1" applyFill="1" applyBorder="1"/>
    <xf numFmtId="0" fontId="0" fillId="3" borderId="0" xfId="0" applyFill="1" applyBorder="1" applyAlignment="1">
      <alignment horizontal="center"/>
    </xf>
    <xf numFmtId="0" fontId="11" fillId="3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4" fillId="3" borderId="0" xfId="0" applyFont="1" applyFill="1" applyAlignment="1">
      <alignment horizontal="center"/>
    </xf>
    <xf numFmtId="0" fontId="9" fillId="3" borderId="0" xfId="0" applyFont="1" applyFill="1"/>
    <xf numFmtId="0" fontId="0" fillId="10" borderId="0" xfId="0" applyFill="1"/>
    <xf numFmtId="0" fontId="3" fillId="6" borderId="0" xfId="0" applyFont="1" applyFill="1" applyAlignment="1"/>
    <xf numFmtId="0" fontId="5" fillId="6" borderId="0" xfId="0" applyFont="1" applyFill="1"/>
    <xf numFmtId="0" fontId="11" fillId="3" borderId="0" xfId="0" applyFont="1" applyFill="1"/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7" xfId="0" applyFill="1" applyBorder="1"/>
    <xf numFmtId="0" fontId="0" fillId="3" borderId="14" xfId="0" applyFill="1" applyBorder="1"/>
    <xf numFmtId="0" fontId="0" fillId="3" borderId="1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23" xfId="0" applyFill="1" applyBorder="1" applyAlignment="1">
      <alignment vertical="top"/>
    </xf>
    <xf numFmtId="0" fontId="0" fillId="3" borderId="24" xfId="0" applyFill="1" applyBorder="1" applyAlignment="1">
      <alignment horizontal="center"/>
    </xf>
    <xf numFmtId="167" fontId="0" fillId="3" borderId="1" xfId="0" applyNumberFormat="1" applyFill="1" applyBorder="1" applyAlignment="1">
      <alignment horizontal="center"/>
    </xf>
    <xf numFmtId="166" fontId="0" fillId="3" borderId="2" xfId="0" applyNumberFormat="1" applyFill="1" applyBorder="1"/>
    <xf numFmtId="0" fontId="8" fillId="3" borderId="24" xfId="0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3" borderId="23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wrapText="1"/>
    </xf>
    <xf numFmtId="0" fontId="0" fillId="3" borderId="23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/>
    </xf>
    <xf numFmtId="166" fontId="0" fillId="3" borderId="25" xfId="0" applyNumberFormat="1" applyFill="1" applyBorder="1"/>
    <xf numFmtId="166" fontId="0" fillId="3" borderId="26" xfId="0" applyNumberFormat="1" applyFill="1" applyBorder="1"/>
    <xf numFmtId="0" fontId="0" fillId="3" borderId="30" xfId="0" applyFill="1" applyBorder="1"/>
    <xf numFmtId="0" fontId="0" fillId="3" borderId="24" xfId="0" applyFill="1" applyBorder="1"/>
    <xf numFmtId="0" fontId="4" fillId="3" borderId="0" xfId="0" applyFont="1" applyFill="1"/>
    <xf numFmtId="166" fontId="0" fillId="3" borderId="23" xfId="0" applyNumberFormat="1" applyFill="1" applyBorder="1"/>
    <xf numFmtId="166" fontId="0" fillId="3" borderId="20" xfId="0" applyNumberFormat="1" applyFill="1" applyBorder="1"/>
    <xf numFmtId="166" fontId="0" fillId="3" borderId="33" xfId="0" applyNumberFormat="1" applyFill="1" applyBorder="1"/>
    <xf numFmtId="0" fontId="5" fillId="3" borderId="8" xfId="0" applyFont="1" applyFill="1" applyBorder="1" applyAlignment="1"/>
    <xf numFmtId="0" fontId="5" fillId="3" borderId="9" xfId="0" applyFont="1" applyFill="1" applyBorder="1" applyAlignment="1"/>
    <xf numFmtId="0" fontId="5" fillId="3" borderId="24" xfId="0" applyFont="1" applyFill="1" applyBorder="1" applyAlignment="1"/>
    <xf numFmtId="0" fontId="5" fillId="3" borderId="0" xfId="0" applyFont="1" applyFill="1" applyBorder="1" applyAlignment="1"/>
    <xf numFmtId="0" fontId="0" fillId="3" borderId="1" xfId="0" applyFill="1" applyBorder="1" applyAlignment="1">
      <alignment horizontal="left" vertical="center"/>
    </xf>
    <xf numFmtId="166" fontId="0" fillId="3" borderId="2" xfId="0" applyNumberForma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0" fontId="0" fillId="3" borderId="1" xfId="0" applyNumberFormat="1" applyFill="1" applyBorder="1"/>
    <xf numFmtId="164" fontId="0" fillId="3" borderId="1" xfId="2" applyFont="1" applyFill="1" applyBorder="1"/>
    <xf numFmtId="1" fontId="0" fillId="3" borderId="1" xfId="2" applyNumberFormat="1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9" fontId="0" fillId="2" borderId="1" xfId="3" applyFont="1" applyFill="1" applyBorder="1" applyAlignment="1">
      <alignment horizontal="center"/>
    </xf>
    <xf numFmtId="10" fontId="0" fillId="2" borderId="1" xfId="3" applyNumberFormat="1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/>
    </xf>
    <xf numFmtId="10" fontId="5" fillId="2" borderId="1" xfId="3" applyNumberFormat="1" applyFont="1" applyFill="1" applyBorder="1" applyAlignment="1">
      <alignment horizontal="center" vertical="center"/>
    </xf>
    <xf numFmtId="10" fontId="5" fillId="3" borderId="1" xfId="3" applyNumberFormat="1" applyFont="1" applyFill="1" applyBorder="1" applyAlignment="1">
      <alignment horizontal="center"/>
    </xf>
    <xf numFmtId="169" fontId="5" fillId="10" borderId="0" xfId="0" applyNumberFormat="1" applyFont="1" applyFill="1"/>
    <xf numFmtId="166" fontId="0" fillId="3" borderId="1" xfId="0" applyNumberFormat="1" applyFill="1" applyBorder="1" applyAlignment="1">
      <alignment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0" fontId="11" fillId="8" borderId="25" xfId="0" applyFont="1" applyFill="1" applyBorder="1" applyAlignment="1">
      <alignment horizontal="left"/>
    </xf>
    <xf numFmtId="0" fontId="11" fillId="10" borderId="34" xfId="0" applyFont="1" applyFill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66" fontId="5" fillId="3" borderId="2" xfId="0" applyNumberFormat="1" applyFont="1" applyFill="1" applyBorder="1" applyAlignment="1">
      <alignment horizontal="center"/>
    </xf>
    <xf numFmtId="166" fontId="5" fillId="3" borderId="3" xfId="0" applyNumberFormat="1" applyFont="1" applyFill="1" applyBorder="1" applyAlignment="1">
      <alignment horizontal="center"/>
    </xf>
    <xf numFmtId="0" fontId="0" fillId="3" borderId="5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 wrapText="1"/>
    </xf>
    <xf numFmtId="0" fontId="5" fillId="6" borderId="21" xfId="0" applyFont="1" applyFill="1" applyBorder="1" applyAlignment="1">
      <alignment horizontal="left"/>
    </xf>
    <xf numFmtId="0" fontId="5" fillId="6" borderId="22" xfId="0" applyFont="1" applyFill="1" applyBorder="1" applyAlignment="1">
      <alignment horizontal="left"/>
    </xf>
    <xf numFmtId="0" fontId="5" fillId="8" borderId="0" xfId="0" applyFont="1" applyFill="1" applyAlignment="1">
      <alignment horizontal="left"/>
    </xf>
    <xf numFmtId="0" fontId="5" fillId="10" borderId="22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5" fillId="3" borderId="19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7" borderId="20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7" borderId="23" xfId="0" applyFont="1" applyFill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6" borderId="1" xfId="0" applyFont="1" applyFill="1" applyBorder="1" applyAlignment="1">
      <alignment horizontal="left"/>
    </xf>
    <xf numFmtId="0" fontId="11" fillId="8" borderId="2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left"/>
    </xf>
    <xf numFmtId="0" fontId="11" fillId="8" borderId="3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10" borderId="32" xfId="0" applyFill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3" borderId="2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0" fillId="8" borderId="5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/>
    </xf>
    <xf numFmtId="0" fontId="12" fillId="3" borderId="8" xfId="1" applyFont="1" applyFill="1" applyBorder="1" applyAlignment="1">
      <alignment horizontal="left"/>
    </xf>
    <xf numFmtId="0" fontId="12" fillId="3" borderId="9" xfId="1" applyFont="1" applyFill="1" applyBorder="1" applyAlignment="1">
      <alignment horizontal="left"/>
    </xf>
    <xf numFmtId="0" fontId="12" fillId="3" borderId="10" xfId="1" applyFont="1" applyFill="1" applyBorder="1" applyAlignment="1">
      <alignment horizontal="left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10" fillId="3" borderId="0" xfId="0" applyFont="1" applyFill="1" applyAlignment="1">
      <alignment horizontal="left"/>
    </xf>
    <xf numFmtId="0" fontId="0" fillId="3" borderId="0" xfId="0" applyFill="1" applyAlignment="1">
      <alignment horizontal="left" vertical="top" wrapText="1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11" fillId="3" borderId="27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0" fillId="3" borderId="20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4">
    <cellStyle name="Komma" xfId="2" builtinId="3"/>
    <cellStyle name="Prozent" xfId="3" builtinId="5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548641</xdr:colOff>
      <xdr:row>51</xdr:row>
      <xdr:rowOff>129540</xdr:rowOff>
    </xdr:from>
    <xdr:to>
      <xdr:col>4</xdr:col>
      <xdr:colOff>190501</xdr:colOff>
      <xdr:row>51</xdr:row>
      <xdr:rowOff>502920</xdr:rowOff>
    </xdr:to>
    <xdr:pic>
      <xdr:nvPicPr>
        <xdr:cNvPr id="6" name="Grafik 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872"/>
        <a:stretch/>
      </xdr:blipFill>
      <xdr:spPr>
        <a:xfrm>
          <a:off x="1341121" y="12641580"/>
          <a:ext cx="2270760" cy="373380"/>
        </a:xfrm>
        <a:prstGeom prst="rect">
          <a:avLst/>
        </a:prstGeom>
      </xdr:spPr>
    </xdr:pic>
    <xdr:clientData/>
  </xdr:twoCellAnchor>
  <xdr:twoCellAnchor editAs="oneCell">
    <xdr:from>
      <xdr:col>1</xdr:col>
      <xdr:colOff>693420</xdr:colOff>
      <xdr:row>53</xdr:row>
      <xdr:rowOff>51484</xdr:rowOff>
    </xdr:from>
    <xdr:to>
      <xdr:col>3</xdr:col>
      <xdr:colOff>830580</xdr:colOff>
      <xdr:row>53</xdr:row>
      <xdr:rowOff>832680</xdr:rowOff>
    </xdr:to>
    <xdr:pic>
      <xdr:nvPicPr>
        <xdr:cNvPr id="8" name="Grafik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081"/>
        <a:stretch/>
      </xdr:blipFill>
      <xdr:spPr>
        <a:xfrm>
          <a:off x="1485900" y="13371244"/>
          <a:ext cx="1889760" cy="7811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723901</xdr:colOff>
      <xdr:row>25</xdr:row>
      <xdr:rowOff>121921</xdr:rowOff>
    </xdr:from>
    <xdr:to>
      <xdr:col>6</xdr:col>
      <xdr:colOff>38100</xdr:colOff>
      <xdr:row>25</xdr:row>
      <xdr:rowOff>518160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870" b="19255"/>
        <a:stretch/>
      </xdr:blipFill>
      <xdr:spPr>
        <a:xfrm>
          <a:off x="3181351" y="26677621"/>
          <a:ext cx="1790699" cy="396239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25</xdr:row>
      <xdr:rowOff>106680</xdr:rowOff>
    </xdr:from>
    <xdr:to>
      <xdr:col>0</xdr:col>
      <xdr:colOff>586769</xdr:colOff>
      <xdr:row>25</xdr:row>
      <xdr:rowOff>495334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26662380"/>
          <a:ext cx="335309" cy="388654"/>
        </a:xfrm>
        <a:prstGeom prst="rect">
          <a:avLst/>
        </a:prstGeom>
      </xdr:spPr>
    </xdr:pic>
    <xdr:clientData/>
  </xdr:twoCellAnchor>
  <xdr:twoCellAnchor editAs="oneCell">
    <xdr:from>
      <xdr:col>4</xdr:col>
      <xdr:colOff>297181</xdr:colOff>
      <xdr:row>23</xdr:row>
      <xdr:rowOff>22860</xdr:rowOff>
    </xdr:from>
    <xdr:to>
      <xdr:col>4</xdr:col>
      <xdr:colOff>502921</xdr:colOff>
      <xdr:row>24</xdr:row>
      <xdr:rowOff>25112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356" y="26130885"/>
          <a:ext cx="205740" cy="249902"/>
        </a:xfrm>
        <a:prstGeom prst="rect">
          <a:avLst/>
        </a:prstGeom>
      </xdr:spPr>
    </xdr:pic>
    <xdr:clientData/>
  </xdr:twoCellAnchor>
  <xdr:twoCellAnchor editAs="oneCell">
    <xdr:from>
      <xdr:col>3</xdr:col>
      <xdr:colOff>678180</xdr:colOff>
      <xdr:row>31</xdr:row>
      <xdr:rowOff>57906</xdr:rowOff>
    </xdr:from>
    <xdr:to>
      <xdr:col>6</xdr:col>
      <xdr:colOff>58146</xdr:colOff>
      <xdr:row>31</xdr:row>
      <xdr:rowOff>548640</xdr:rowOff>
    </xdr:to>
    <xdr:pic>
      <xdr:nvPicPr>
        <xdr:cNvPr id="7" name="Grafik 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95" b="31943"/>
        <a:stretch/>
      </xdr:blipFill>
      <xdr:spPr>
        <a:xfrm>
          <a:off x="3135630" y="28175706"/>
          <a:ext cx="1856466" cy="490734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27</xdr:row>
      <xdr:rowOff>182880</xdr:rowOff>
    </xdr:from>
    <xdr:to>
      <xdr:col>4</xdr:col>
      <xdr:colOff>129540</xdr:colOff>
      <xdr:row>30</xdr:row>
      <xdr:rowOff>87307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27510105"/>
          <a:ext cx="520065" cy="494977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31</xdr:row>
      <xdr:rowOff>99060</xdr:rowOff>
    </xdr:from>
    <xdr:to>
      <xdr:col>1</xdr:col>
      <xdr:colOff>160020</xdr:colOff>
      <xdr:row>32</xdr:row>
      <xdr:rowOff>120757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28216860"/>
          <a:ext cx="685800" cy="631297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39</xdr:row>
      <xdr:rowOff>144781</xdr:rowOff>
    </xdr:from>
    <xdr:to>
      <xdr:col>1</xdr:col>
      <xdr:colOff>99060</xdr:colOff>
      <xdr:row>41</xdr:row>
      <xdr:rowOff>46306</xdr:rowOff>
    </xdr:to>
    <xdr:pic>
      <xdr:nvPicPr>
        <xdr:cNvPr id="10" name="Grafik 9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44681" b="42061"/>
        <a:stretch/>
      </xdr:blipFill>
      <xdr:spPr>
        <a:xfrm>
          <a:off x="601980" y="30272356"/>
          <a:ext cx="259080" cy="28252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54</xdr:row>
      <xdr:rowOff>38101</xdr:rowOff>
    </xdr:from>
    <xdr:to>
      <xdr:col>4</xdr:col>
      <xdr:colOff>678180</xdr:colOff>
      <xdr:row>54</xdr:row>
      <xdr:rowOff>289560</xdr:rowOff>
    </xdr:to>
    <xdr:pic>
      <xdr:nvPicPr>
        <xdr:cNvPr id="11" name="Grafik 10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232" b="49384"/>
        <a:stretch/>
      </xdr:blipFill>
      <xdr:spPr>
        <a:xfrm>
          <a:off x="3648075" y="33242251"/>
          <a:ext cx="335280" cy="251459"/>
        </a:xfrm>
        <a:prstGeom prst="rect">
          <a:avLst/>
        </a:prstGeom>
      </xdr:spPr>
    </xdr:pic>
    <xdr:clientData/>
  </xdr:twoCellAnchor>
  <xdr:twoCellAnchor editAs="oneCell">
    <xdr:from>
      <xdr:col>4</xdr:col>
      <xdr:colOff>243840</xdr:colOff>
      <xdr:row>48</xdr:row>
      <xdr:rowOff>0</xdr:rowOff>
    </xdr:from>
    <xdr:to>
      <xdr:col>4</xdr:col>
      <xdr:colOff>579120</xdr:colOff>
      <xdr:row>49</xdr:row>
      <xdr:rowOff>15239</xdr:rowOff>
    </xdr:to>
    <xdr:pic>
      <xdr:nvPicPr>
        <xdr:cNvPr id="12" name="Grafik 1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232" b="49384"/>
        <a:stretch/>
      </xdr:blipFill>
      <xdr:spPr>
        <a:xfrm>
          <a:off x="3549015" y="31994475"/>
          <a:ext cx="335280" cy="262889"/>
        </a:xfrm>
        <a:prstGeom prst="rect">
          <a:avLst/>
        </a:prstGeom>
      </xdr:spPr>
    </xdr:pic>
    <xdr:clientData/>
  </xdr:twoCellAnchor>
  <xdr:twoCellAnchor editAs="oneCell">
    <xdr:from>
      <xdr:col>6</xdr:col>
      <xdr:colOff>220980</xdr:colOff>
      <xdr:row>46</xdr:row>
      <xdr:rowOff>0</xdr:rowOff>
    </xdr:from>
    <xdr:to>
      <xdr:col>6</xdr:col>
      <xdr:colOff>556260</xdr:colOff>
      <xdr:row>47</xdr:row>
      <xdr:rowOff>3809</xdr:rowOff>
    </xdr:to>
    <xdr:pic>
      <xdr:nvPicPr>
        <xdr:cNvPr id="13" name="Grafik 1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232" b="49384"/>
        <a:stretch/>
      </xdr:blipFill>
      <xdr:spPr>
        <a:xfrm>
          <a:off x="5154930" y="31537275"/>
          <a:ext cx="335280" cy="251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9</xdr:row>
      <xdr:rowOff>57151</xdr:rowOff>
    </xdr:from>
    <xdr:to>
      <xdr:col>6</xdr:col>
      <xdr:colOff>447040</xdr:colOff>
      <xdr:row>18</xdr:row>
      <xdr:rowOff>140971</xdr:rowOff>
    </xdr:to>
    <xdr:pic>
      <xdr:nvPicPr>
        <xdr:cNvPr id="8" name="Picture 10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0" y="1895476"/>
          <a:ext cx="4657090" cy="1798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workbookViewId="0">
      <selection activeCell="G19" sqref="G19"/>
    </sheetView>
  </sheetViews>
  <sheetFormatPr baseColWidth="10" defaultRowHeight="15" x14ac:dyDescent="0.25"/>
  <cols>
    <col min="9" max="9" width="13.85546875" customWidth="1"/>
  </cols>
  <sheetData>
    <row r="1" spans="1:12" ht="33.75" x14ac:dyDescent="0.5">
      <c r="A1" s="124" t="s">
        <v>48</v>
      </c>
      <c r="B1" s="124"/>
      <c r="C1" s="124"/>
      <c r="D1" s="124"/>
      <c r="E1" s="124"/>
      <c r="F1" s="124"/>
      <c r="G1" s="124"/>
      <c r="H1" s="124"/>
      <c r="I1" s="124"/>
      <c r="J1" s="47"/>
      <c r="K1" s="47"/>
      <c r="L1" s="47"/>
    </row>
    <row r="2" spans="1:12" ht="15.75" x14ac:dyDescent="0.25">
      <c r="A2" s="125" t="s">
        <v>160</v>
      </c>
      <c r="B2" s="125"/>
      <c r="C2" s="125"/>
      <c r="D2" s="125"/>
      <c r="E2" s="125"/>
      <c r="F2" s="125"/>
      <c r="G2" s="125"/>
      <c r="H2" s="125"/>
      <c r="I2" s="125"/>
      <c r="J2" s="47"/>
      <c r="K2" s="47"/>
      <c r="L2" s="47"/>
    </row>
    <row r="3" spans="1:12" ht="15.75" x14ac:dyDescent="0.25">
      <c r="A3" s="71"/>
      <c r="B3" s="71"/>
      <c r="C3" s="71"/>
      <c r="D3" s="71"/>
      <c r="E3" s="71"/>
      <c r="F3" s="71"/>
      <c r="G3" s="71"/>
      <c r="H3" s="71"/>
      <c r="I3" s="71"/>
      <c r="J3" s="47"/>
      <c r="K3" s="47"/>
      <c r="L3" s="47"/>
    </row>
    <row r="4" spans="1:12" ht="21" x14ac:dyDescent="0.35">
      <c r="A4" s="72" t="s">
        <v>172</v>
      </c>
      <c r="B4" s="5"/>
      <c r="C4" s="5"/>
      <c r="D4" s="5"/>
      <c r="E4" s="5"/>
      <c r="F4" s="5"/>
      <c r="G4" s="5"/>
      <c r="H4" s="5"/>
      <c r="I4" s="5"/>
      <c r="J4" s="47"/>
      <c r="K4" s="47"/>
      <c r="L4" s="47"/>
    </row>
    <row r="5" spans="1:12" ht="21" x14ac:dyDescent="0.35">
      <c r="A5" s="72" t="s">
        <v>161</v>
      </c>
      <c r="B5" s="5"/>
      <c r="C5" s="5"/>
      <c r="D5" s="5"/>
      <c r="E5" s="5"/>
      <c r="F5" s="5"/>
      <c r="G5" s="5"/>
      <c r="H5" s="5"/>
      <c r="I5" s="5"/>
      <c r="J5" s="47"/>
      <c r="K5" s="47"/>
      <c r="L5" s="47"/>
    </row>
    <row r="6" spans="1:12" ht="21" x14ac:dyDescent="0.35">
      <c r="A6" s="72"/>
      <c r="B6" s="5"/>
      <c r="C6" s="5"/>
      <c r="D6" s="5"/>
      <c r="E6" s="5"/>
      <c r="F6" s="5"/>
      <c r="G6" s="5"/>
      <c r="H6" s="5"/>
      <c r="I6" s="5"/>
      <c r="J6" s="47"/>
      <c r="K6" s="47"/>
      <c r="L6" s="47"/>
    </row>
    <row r="7" spans="1:12" x14ac:dyDescent="0.25">
      <c r="A7" s="5" t="s">
        <v>3</v>
      </c>
      <c r="B7" s="5"/>
      <c r="C7" s="5"/>
      <c r="D7" s="5"/>
      <c r="E7" s="5"/>
      <c r="F7" s="5"/>
      <c r="G7" s="5"/>
      <c r="H7" s="5"/>
      <c r="I7" s="5"/>
      <c r="J7" s="47"/>
      <c r="K7" s="47"/>
      <c r="L7" s="47"/>
    </row>
    <row r="8" spans="1:12" x14ac:dyDescent="0.25">
      <c r="A8" s="5" t="s">
        <v>176</v>
      </c>
      <c r="B8" s="5"/>
      <c r="C8" s="5"/>
      <c r="D8" s="5"/>
      <c r="E8" s="5"/>
      <c r="F8" s="5"/>
      <c r="G8" s="5"/>
      <c r="H8" s="5"/>
      <c r="I8" s="5"/>
      <c r="J8" s="47"/>
      <c r="K8" s="47"/>
      <c r="L8" s="47"/>
    </row>
    <row r="9" spans="1:12" x14ac:dyDescent="0.25">
      <c r="A9" s="5" t="s">
        <v>177</v>
      </c>
      <c r="B9" s="5"/>
      <c r="C9" s="5"/>
      <c r="D9" s="5"/>
      <c r="E9" s="5"/>
      <c r="F9" s="5"/>
      <c r="G9" s="5"/>
      <c r="H9" s="5"/>
      <c r="I9" s="5"/>
      <c r="J9" s="47"/>
      <c r="K9" s="47"/>
      <c r="L9" s="47"/>
    </row>
    <row r="10" spans="1:12" x14ac:dyDescent="0.25">
      <c r="A10" s="5" t="s">
        <v>178</v>
      </c>
      <c r="B10" s="5"/>
      <c r="C10" s="5"/>
      <c r="D10" s="5"/>
      <c r="E10" s="5"/>
      <c r="F10" s="5"/>
      <c r="G10" s="5"/>
      <c r="H10" s="5"/>
      <c r="I10" s="5"/>
      <c r="J10" s="47"/>
      <c r="K10" s="47"/>
      <c r="L10" s="47"/>
    </row>
    <row r="11" spans="1:12" x14ac:dyDescent="0.25">
      <c r="A11" s="5" t="str">
        <f>'3.1  Exakte Annuitätenmethode'!A1:I1</f>
        <v xml:space="preserve">3 Exakte Annuitätenmethode zur Investitionsbeurteilung </v>
      </c>
      <c r="B11" s="5"/>
      <c r="C11" s="5"/>
      <c r="D11" s="5"/>
      <c r="E11" s="5"/>
      <c r="F11" s="5"/>
      <c r="G11" s="5"/>
      <c r="H11" s="5"/>
      <c r="I11" s="5"/>
      <c r="J11" s="47"/>
      <c r="K11" s="47"/>
      <c r="L11" s="47"/>
    </row>
    <row r="12" spans="1:12" x14ac:dyDescent="0.25">
      <c r="A12" s="5" t="str">
        <f>'3.1  Exakte Annuitätenmethode'!A7</f>
        <v xml:space="preserve"> 3.1 Ermittlung der Kapitalkosten bei gemischter Finanzierung mit investitionskonformer Laufzeit</v>
      </c>
      <c r="B12" s="5"/>
      <c r="C12" s="5"/>
      <c r="D12" s="5"/>
      <c r="E12" s="5"/>
      <c r="F12" s="5"/>
      <c r="G12" s="5"/>
      <c r="H12" s="5"/>
      <c r="I12" s="5"/>
      <c r="J12" s="47"/>
      <c r="K12" s="47"/>
      <c r="L12" s="47"/>
    </row>
    <row r="13" spans="1:12" x14ac:dyDescent="0.25">
      <c r="A13" s="5" t="str">
        <f>'3.2  Exakte Annuitätenmethode'!A1</f>
        <v xml:space="preserve"> 3.2 Ermittlung der Kapitalkosten bei gemischter Finanzierung mit nicht investitionskonformer Laufzeit</v>
      </c>
      <c r="B13" s="5"/>
      <c r="C13" s="5"/>
      <c r="D13" s="5"/>
      <c r="E13" s="5"/>
      <c r="F13" s="5"/>
      <c r="G13" s="5"/>
      <c r="H13" s="5"/>
      <c r="I13" s="5"/>
      <c r="J13" s="47"/>
      <c r="K13" s="47"/>
      <c r="L13" s="47"/>
    </row>
    <row r="14" spans="1:12" x14ac:dyDescent="0.25">
      <c r="A14" s="5" t="s">
        <v>296</v>
      </c>
      <c r="B14" s="5"/>
      <c r="C14" s="5"/>
      <c r="D14" s="5"/>
      <c r="E14" s="5"/>
      <c r="F14" s="5"/>
      <c r="G14" s="5"/>
      <c r="H14" s="5"/>
      <c r="I14" s="5"/>
      <c r="J14" s="47"/>
      <c r="K14" s="47"/>
      <c r="L14" s="47"/>
    </row>
    <row r="15" spans="1:12" x14ac:dyDescent="0.25">
      <c r="A15" s="5" t="s">
        <v>302</v>
      </c>
      <c r="B15" s="5"/>
      <c r="C15" s="5"/>
      <c r="D15" s="5"/>
      <c r="E15" s="5"/>
      <c r="F15" s="5"/>
      <c r="G15" s="5"/>
      <c r="H15" s="5"/>
      <c r="I15" s="5"/>
      <c r="J15" s="47"/>
      <c r="K15" s="47"/>
      <c r="L15" s="47"/>
    </row>
    <row r="16" spans="1:12" x14ac:dyDescent="0.25">
      <c r="A16" s="5" t="s">
        <v>303</v>
      </c>
      <c r="B16" s="5"/>
      <c r="C16" s="5"/>
      <c r="D16" s="5"/>
      <c r="E16" s="5"/>
      <c r="F16" s="5"/>
      <c r="G16" s="5"/>
      <c r="H16" s="5"/>
      <c r="I16" s="5"/>
      <c r="J16" s="47"/>
      <c r="K16" s="47"/>
      <c r="L16" s="47"/>
    </row>
    <row r="17" spans="1:12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18" spans="1:12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</row>
    <row r="20" spans="1:12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1:12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  <row r="22" spans="1:12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1:12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</row>
    <row r="24" spans="1:12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</row>
    <row r="25" spans="1:12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</row>
  </sheetData>
  <mergeCells count="2">
    <mergeCell ref="A1:I1"/>
    <mergeCell ref="A2:I2"/>
  </mergeCells>
  <pageMargins left="0.70866141732283472" right="0.70866141732283472" top="0.78740157480314965" bottom="0.78740157480314965" header="0.31496062992125984" footer="0.31496062992125984"/>
  <pageSetup paperSize="9" scale="82" orientation="portrait" r:id="rId1"/>
  <headerFooter>
    <oddFooter>&amp;C&amp;D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"/>
  <sheetViews>
    <sheetView topLeftCell="A40" workbookViewId="0">
      <selection activeCell="A53" sqref="A53:I80"/>
    </sheetView>
  </sheetViews>
  <sheetFormatPr baseColWidth="10" defaultRowHeight="15" x14ac:dyDescent="0.25"/>
  <cols>
    <col min="3" max="3" width="13.28515625" customWidth="1"/>
    <col min="4" max="4" width="18.7109375" customWidth="1"/>
    <col min="6" max="6" width="18.28515625" customWidth="1"/>
    <col min="7" max="7" width="19.140625" customWidth="1"/>
    <col min="8" max="8" width="12" bestFit="1" customWidth="1"/>
    <col min="9" max="9" width="13.85546875" customWidth="1"/>
  </cols>
  <sheetData>
    <row r="1" spans="1:13" ht="19.5" thickBot="1" x14ac:dyDescent="0.35">
      <c r="A1" s="68" t="s">
        <v>237</v>
      </c>
      <c r="B1" s="69"/>
      <c r="C1" s="69"/>
      <c r="D1" s="69"/>
      <c r="E1" s="69"/>
      <c r="F1" s="69"/>
      <c r="G1" s="69"/>
      <c r="H1" s="69"/>
      <c r="I1" s="70"/>
      <c r="J1" s="19"/>
      <c r="K1" s="19"/>
      <c r="L1" s="19"/>
      <c r="M1" s="19"/>
    </row>
    <row r="2" spans="1:13" ht="18.75" x14ac:dyDescent="0.3">
      <c r="A2" s="256" t="s">
        <v>295</v>
      </c>
      <c r="B2" s="257"/>
      <c r="C2" s="257"/>
      <c r="D2" s="257"/>
      <c r="E2" s="257"/>
      <c r="F2" s="257"/>
      <c r="G2" s="257"/>
      <c r="H2" s="257"/>
      <c r="I2" s="258"/>
      <c r="J2" s="19"/>
      <c r="K2" s="19"/>
      <c r="L2" s="19"/>
      <c r="M2" s="19"/>
    </row>
    <row r="3" spans="1:13" ht="18.75" x14ac:dyDescent="0.3">
      <c r="A3" s="259" t="str">
        <f>'4.1  Aufgabenstellung'!A1:G1</f>
        <v xml:space="preserve">4.1 Aufgabenstellung </v>
      </c>
      <c r="B3" s="260"/>
      <c r="C3" s="260"/>
      <c r="D3" s="260"/>
      <c r="E3" s="260"/>
      <c r="F3" s="260"/>
      <c r="G3" s="260"/>
      <c r="H3" s="260"/>
      <c r="I3" s="261"/>
      <c r="J3" s="19"/>
      <c r="K3" s="19"/>
      <c r="L3" s="19"/>
      <c r="M3" s="19"/>
    </row>
    <row r="4" spans="1:13" ht="18.75" x14ac:dyDescent="0.3">
      <c r="A4" s="259" t="str">
        <f>'4.1  Aufgabenstellung'!A3:G3</f>
        <v>Photovoltaikinvestition</v>
      </c>
      <c r="B4" s="260"/>
      <c r="C4" s="260"/>
      <c r="D4" s="260"/>
      <c r="E4" s="260"/>
      <c r="F4" s="260"/>
      <c r="G4" s="260"/>
      <c r="H4" s="260"/>
      <c r="I4" s="261"/>
      <c r="J4" s="19"/>
      <c r="K4" s="19"/>
      <c r="L4" s="19"/>
      <c r="M4" s="19"/>
    </row>
    <row r="5" spans="1:13" x14ac:dyDescent="0.25">
      <c r="A5" s="5"/>
      <c r="B5" s="5"/>
      <c r="C5" s="5"/>
      <c r="D5" s="5"/>
      <c r="E5" s="5"/>
      <c r="F5" s="5"/>
      <c r="G5" s="5"/>
      <c r="H5" s="5"/>
      <c r="I5" s="5"/>
      <c r="J5" s="19"/>
      <c r="K5" s="19"/>
      <c r="L5" s="19"/>
      <c r="M5" s="19"/>
    </row>
    <row r="6" spans="1:13" ht="15.75" thickBot="1" x14ac:dyDescent="0.3">
      <c r="A6" s="5"/>
      <c r="B6" s="5"/>
      <c r="C6" s="5"/>
      <c r="D6" s="5"/>
      <c r="E6" s="5"/>
      <c r="F6" s="5"/>
      <c r="G6" s="5"/>
      <c r="H6" s="5"/>
      <c r="I6" s="5"/>
      <c r="J6" s="19"/>
      <c r="K6" s="19"/>
      <c r="L6" s="19"/>
      <c r="M6" s="19"/>
    </row>
    <row r="7" spans="1:13" ht="21.75" thickBot="1" x14ac:dyDescent="0.3">
      <c r="A7" s="229" t="s">
        <v>200</v>
      </c>
      <c r="B7" s="230"/>
      <c r="C7" s="230"/>
      <c r="D7" s="230"/>
      <c r="E7" s="230"/>
      <c r="F7" s="231"/>
      <c r="G7" s="5"/>
      <c r="H7" s="5"/>
      <c r="I7" s="5"/>
      <c r="J7" s="19"/>
      <c r="K7" s="19"/>
      <c r="L7" s="19"/>
      <c r="M7" s="19"/>
    </row>
    <row r="8" spans="1:13" ht="18.75" x14ac:dyDescent="0.3">
      <c r="A8" s="232" t="s">
        <v>4</v>
      </c>
      <c r="B8" s="232"/>
      <c r="C8" s="232"/>
      <c r="D8" s="232"/>
      <c r="E8" s="232"/>
      <c r="F8" s="18">
        <v>276000</v>
      </c>
      <c r="G8" s="5"/>
      <c r="H8" s="5"/>
      <c r="I8" s="5"/>
      <c r="J8" s="19"/>
      <c r="K8" s="19"/>
      <c r="L8" s="19"/>
      <c r="M8" s="19"/>
    </row>
    <row r="9" spans="1:13" ht="18.75" x14ac:dyDescent="0.3">
      <c r="A9" s="237" t="s">
        <v>191</v>
      </c>
      <c r="B9" s="237"/>
      <c r="C9" s="237"/>
      <c r="D9" s="237"/>
      <c r="E9" s="237"/>
      <c r="F9" s="28" t="s">
        <v>192</v>
      </c>
      <c r="G9" s="32" t="s">
        <v>196</v>
      </c>
      <c r="H9" s="5"/>
      <c r="I9" s="5"/>
      <c r="J9" s="19"/>
      <c r="K9" s="19"/>
      <c r="L9" s="19"/>
      <c r="M9" s="19"/>
    </row>
    <row r="10" spans="1:13" ht="18.75" x14ac:dyDescent="0.25">
      <c r="A10" s="233" t="s">
        <v>193</v>
      </c>
      <c r="B10" s="233"/>
      <c r="C10" s="233"/>
      <c r="D10" s="233"/>
      <c r="E10" s="233"/>
      <c r="F10" s="34">
        <v>0.1</v>
      </c>
      <c r="G10" s="30">
        <f>F8*F10</f>
        <v>27600</v>
      </c>
      <c r="H10" s="5"/>
      <c r="I10" s="5"/>
      <c r="J10" s="19"/>
      <c r="K10" s="19"/>
      <c r="L10" s="19"/>
      <c r="M10" s="19"/>
    </row>
    <row r="11" spans="1:13" ht="19.5" thickBot="1" x14ac:dyDescent="0.35">
      <c r="A11" s="238" t="s">
        <v>194</v>
      </c>
      <c r="B11" s="238"/>
      <c r="C11" s="238"/>
      <c r="D11" s="238"/>
      <c r="E11" s="238"/>
      <c r="F11" s="35">
        <v>0.9</v>
      </c>
      <c r="G11" s="30">
        <f>F8*F11</f>
        <v>248400</v>
      </c>
      <c r="H11" s="5"/>
      <c r="I11" s="5"/>
      <c r="J11" s="19"/>
      <c r="K11" s="19"/>
      <c r="L11" s="19"/>
      <c r="M11" s="19"/>
    </row>
    <row r="12" spans="1:13" ht="19.5" thickBot="1" x14ac:dyDescent="0.35">
      <c r="A12" s="239" t="s">
        <v>195</v>
      </c>
      <c r="B12" s="239"/>
      <c r="C12" s="239"/>
      <c r="D12" s="239"/>
      <c r="E12" s="239"/>
      <c r="F12" s="29">
        <f>SUM(F10:F11)</f>
        <v>1</v>
      </c>
      <c r="G12" s="31">
        <f>SUM(G10:G11)</f>
        <v>276000</v>
      </c>
      <c r="H12" s="36" t="str">
        <f>IF((F8-G12)=0,"OK","Abstimmung")</f>
        <v>OK</v>
      </c>
      <c r="I12" s="5"/>
      <c r="J12" s="19"/>
      <c r="K12" s="19"/>
      <c r="L12" s="19"/>
      <c r="M12" s="19"/>
    </row>
    <row r="13" spans="1:13" ht="19.5" thickTop="1" x14ac:dyDescent="0.3">
      <c r="A13" s="233" t="s">
        <v>5</v>
      </c>
      <c r="B13" s="233"/>
      <c r="C13" s="233"/>
      <c r="D13" s="233"/>
      <c r="E13" s="233"/>
      <c r="F13" s="1">
        <v>28000</v>
      </c>
      <c r="G13" s="20" t="s">
        <v>11</v>
      </c>
      <c r="H13" s="21"/>
      <c r="I13" s="22"/>
      <c r="J13" s="19"/>
      <c r="K13" s="19"/>
      <c r="L13" s="19"/>
      <c r="M13" s="19"/>
    </row>
    <row r="14" spans="1:13" ht="33" customHeight="1" x14ac:dyDescent="0.25">
      <c r="A14" s="191" t="s">
        <v>6</v>
      </c>
      <c r="B14" s="191"/>
      <c r="C14" s="191"/>
      <c r="D14" s="191"/>
      <c r="E14" s="191"/>
      <c r="F14" s="8">
        <v>2000</v>
      </c>
      <c r="G14" s="234" t="s">
        <v>12</v>
      </c>
      <c r="H14" s="235"/>
      <c r="I14" s="236"/>
      <c r="J14" s="19"/>
      <c r="K14" s="19"/>
      <c r="L14" s="19"/>
      <c r="M14" s="19"/>
    </row>
    <row r="15" spans="1:13" ht="33" customHeight="1" x14ac:dyDescent="0.25">
      <c r="A15" s="191" t="s">
        <v>197</v>
      </c>
      <c r="B15" s="191"/>
      <c r="C15" s="191"/>
      <c r="D15" s="191"/>
      <c r="E15" s="191"/>
      <c r="F15" s="8">
        <v>12</v>
      </c>
      <c r="G15" s="33"/>
      <c r="H15" s="33"/>
      <c r="I15" s="33"/>
      <c r="J15" s="19"/>
      <c r="K15" s="19"/>
      <c r="L15" s="19"/>
      <c r="M15" s="19"/>
    </row>
    <row r="16" spans="1:13" ht="33" customHeight="1" x14ac:dyDescent="0.25">
      <c r="A16" s="191" t="s">
        <v>198</v>
      </c>
      <c r="B16" s="191"/>
      <c r="C16" s="191"/>
      <c r="D16" s="191"/>
      <c r="E16" s="191"/>
      <c r="F16" s="42">
        <f>G16</f>
        <v>3.5000000000000003E-2</v>
      </c>
      <c r="G16" s="120">
        <v>3.5000000000000003E-2</v>
      </c>
      <c r="H16" s="33"/>
      <c r="I16" s="33"/>
      <c r="J16" s="19"/>
      <c r="K16" s="19"/>
      <c r="L16" s="19"/>
      <c r="M16" s="19"/>
    </row>
    <row r="17" spans="1:13" ht="30" customHeight="1" x14ac:dyDescent="0.25">
      <c r="A17" s="191" t="s">
        <v>199</v>
      </c>
      <c r="B17" s="191"/>
      <c r="C17" s="191"/>
      <c r="D17" s="191"/>
      <c r="E17" s="191"/>
      <c r="F17" s="42">
        <f>G17</f>
        <v>0.02</v>
      </c>
      <c r="G17" s="120">
        <v>0.02</v>
      </c>
      <c r="H17" s="5"/>
      <c r="I17" s="5"/>
      <c r="J17" s="19"/>
      <c r="K17" s="19"/>
      <c r="L17" s="19"/>
      <c r="M17" s="19"/>
    </row>
    <row r="18" spans="1:13" ht="18.75" x14ac:dyDescent="0.25">
      <c r="A18" s="191" t="s">
        <v>8</v>
      </c>
      <c r="B18" s="191"/>
      <c r="C18" s="191"/>
      <c r="D18" s="191"/>
      <c r="E18" s="191"/>
      <c r="F18" s="8">
        <v>20</v>
      </c>
      <c r="G18" s="5"/>
      <c r="H18" s="5"/>
      <c r="I18" s="5"/>
      <c r="J18" s="19"/>
      <c r="K18" s="19"/>
      <c r="L18" s="19"/>
      <c r="M18" s="19"/>
    </row>
    <row r="19" spans="1:13" ht="15.75" thickBot="1" x14ac:dyDescent="0.3">
      <c r="A19" s="5"/>
      <c r="B19" s="5"/>
      <c r="C19" s="5"/>
      <c r="D19" s="5"/>
      <c r="E19" s="5"/>
      <c r="F19" s="5"/>
      <c r="G19" s="5"/>
      <c r="H19" s="5"/>
      <c r="I19" s="5"/>
      <c r="J19" s="19"/>
      <c r="K19" s="19"/>
      <c r="L19" s="19"/>
      <c r="M19" s="19"/>
    </row>
    <row r="20" spans="1:13" ht="19.5" thickBot="1" x14ac:dyDescent="0.3">
      <c r="A20" s="212" t="s">
        <v>159</v>
      </c>
      <c r="B20" s="213"/>
      <c r="C20" s="213"/>
      <c r="D20" s="213"/>
      <c r="E20" s="213"/>
      <c r="F20" s="214"/>
      <c r="G20" s="5"/>
      <c r="H20" s="5"/>
      <c r="I20" s="5"/>
      <c r="J20" s="19"/>
      <c r="K20" s="19"/>
      <c r="L20" s="19"/>
      <c r="M20" s="19"/>
    </row>
    <row r="21" spans="1:13" x14ac:dyDescent="0.25">
      <c r="A21" s="5" t="s">
        <v>190</v>
      </c>
      <c r="B21" s="5"/>
      <c r="C21" s="5"/>
      <c r="D21" s="5"/>
      <c r="E21" s="5"/>
      <c r="F21" s="5"/>
      <c r="G21" s="5"/>
      <c r="H21" s="5"/>
      <c r="I21" s="5"/>
      <c r="J21" s="19"/>
      <c r="K21" s="19"/>
      <c r="L21" s="19"/>
      <c r="M21" s="19"/>
    </row>
    <row r="22" spans="1:13" ht="15.75" thickBot="1" x14ac:dyDescent="0.3">
      <c r="A22" s="5"/>
      <c r="B22" s="5"/>
      <c r="C22" s="5"/>
      <c r="D22" s="5"/>
      <c r="E22" s="5"/>
      <c r="F22" s="5"/>
      <c r="G22" s="5"/>
      <c r="H22" s="5"/>
      <c r="I22" s="5"/>
      <c r="J22" s="19"/>
      <c r="K22" s="19"/>
      <c r="L22" s="19"/>
      <c r="M22" s="19"/>
    </row>
    <row r="23" spans="1:13" ht="21.75" thickBot="1" x14ac:dyDescent="0.4">
      <c r="A23" s="204" t="s">
        <v>16</v>
      </c>
      <c r="B23" s="205"/>
      <c r="C23" s="205"/>
      <c r="D23" s="205"/>
      <c r="E23" s="205"/>
      <c r="F23" s="205"/>
      <c r="G23" s="205"/>
      <c r="H23" s="205"/>
      <c r="I23" s="206"/>
      <c r="J23" s="19"/>
      <c r="K23" s="19"/>
      <c r="L23" s="19"/>
      <c r="M23" s="19"/>
    </row>
    <row r="24" spans="1:13" ht="21" x14ac:dyDescent="0.35">
      <c r="A24" s="194" t="s">
        <v>210</v>
      </c>
      <c r="B24" s="194"/>
      <c r="C24" s="194"/>
      <c r="D24" s="194"/>
      <c r="E24" s="194"/>
      <c r="F24" s="194"/>
      <c r="G24" s="40"/>
      <c r="H24" s="40"/>
      <c r="I24" s="40"/>
      <c r="J24" s="19"/>
      <c r="K24" s="19"/>
      <c r="L24" s="19"/>
      <c r="M24" s="19"/>
    </row>
    <row r="25" spans="1:13" ht="21" x14ac:dyDescent="0.35">
      <c r="A25" s="216" t="s">
        <v>243</v>
      </c>
      <c r="B25" s="216"/>
      <c r="C25" s="216"/>
      <c r="D25" s="39">
        <f>1+F17</f>
        <v>1.02</v>
      </c>
      <c r="E25" s="195" t="s">
        <v>208</v>
      </c>
      <c r="F25" s="195"/>
      <c r="G25" s="40"/>
      <c r="H25" s="40"/>
      <c r="I25" s="40"/>
      <c r="J25" s="19"/>
      <c r="K25" s="19"/>
      <c r="L25" s="19"/>
      <c r="M25" s="19"/>
    </row>
    <row r="26" spans="1:13" ht="21" x14ac:dyDescent="0.35">
      <c r="A26" s="217" t="s">
        <v>244</v>
      </c>
      <c r="B26" s="217"/>
      <c r="C26" s="217"/>
      <c r="D26" s="37">
        <f>1+F16</f>
        <v>1.0349999999999999</v>
      </c>
      <c r="E26" s="195" t="s">
        <v>209</v>
      </c>
      <c r="F26" s="195"/>
      <c r="G26" s="40"/>
      <c r="H26" s="40"/>
      <c r="I26" s="40"/>
      <c r="J26" s="19"/>
      <c r="K26" s="19"/>
      <c r="L26" s="19"/>
      <c r="M26" s="19"/>
    </row>
    <row r="27" spans="1:13" ht="21" x14ac:dyDescent="0.35">
      <c r="A27" s="217" t="s">
        <v>245</v>
      </c>
      <c r="B27" s="217"/>
      <c r="C27" s="217"/>
      <c r="D27" s="38">
        <f>(D26^F15*(D26-1))/((D26^F15)-1)</f>
        <v>0.10348394926374786</v>
      </c>
      <c r="E27" s="195" t="s">
        <v>204</v>
      </c>
      <c r="F27" s="195"/>
      <c r="G27" s="40"/>
      <c r="H27" s="40"/>
      <c r="I27" s="40"/>
      <c r="J27" s="19"/>
      <c r="K27" s="19"/>
      <c r="L27" s="19"/>
      <c r="M27" s="19"/>
    </row>
    <row r="28" spans="1:13" ht="21" x14ac:dyDescent="0.35">
      <c r="A28" s="217" t="s">
        <v>246</v>
      </c>
      <c r="B28" s="217"/>
      <c r="C28" s="217"/>
      <c r="D28" s="38">
        <f>(D25^F18*(D25-1))/((D25^F18)-1)</f>
        <v>6.115671812529045E-2</v>
      </c>
      <c r="E28" s="195" t="s">
        <v>203</v>
      </c>
      <c r="F28" s="195"/>
      <c r="G28" s="40"/>
      <c r="H28" s="40"/>
      <c r="I28" s="40"/>
      <c r="J28" s="19"/>
      <c r="K28" s="19"/>
      <c r="L28" s="19"/>
      <c r="M28" s="19"/>
    </row>
    <row r="29" spans="1:13" ht="21" x14ac:dyDescent="0.35">
      <c r="A29" s="217" t="s">
        <v>247</v>
      </c>
      <c r="B29" s="217"/>
      <c r="C29" s="217"/>
      <c r="D29" s="51">
        <f>((D25^F15)-1)/((D25^F15)*(D25-1))</f>
        <v>10.575341220917171</v>
      </c>
      <c r="E29" s="195" t="s">
        <v>248</v>
      </c>
      <c r="F29" s="195"/>
      <c r="G29" s="40"/>
      <c r="H29" s="40"/>
      <c r="I29" s="40"/>
      <c r="J29" s="19"/>
      <c r="K29" s="19"/>
      <c r="L29" s="19"/>
      <c r="M29" s="19"/>
    </row>
    <row r="30" spans="1:13" ht="21" x14ac:dyDescent="0.35">
      <c r="A30" s="217"/>
      <c r="B30" s="217"/>
      <c r="C30" s="217"/>
      <c r="D30" s="38"/>
      <c r="E30" s="195"/>
      <c r="F30" s="195"/>
      <c r="G30" s="40"/>
      <c r="H30" s="40"/>
      <c r="I30" s="40"/>
      <c r="J30" s="19"/>
      <c r="K30" s="19"/>
      <c r="L30" s="19"/>
      <c r="M30" s="19"/>
    </row>
    <row r="31" spans="1:13" ht="21" x14ac:dyDescent="0.35">
      <c r="A31" s="40" t="s">
        <v>250</v>
      </c>
      <c r="B31" s="40"/>
      <c r="C31" s="40"/>
      <c r="D31" s="40"/>
      <c r="E31" s="40"/>
      <c r="F31" s="40"/>
      <c r="G31" s="40"/>
      <c r="H31" s="40"/>
      <c r="I31" s="40"/>
      <c r="J31" s="19"/>
      <c r="K31" s="19"/>
      <c r="L31" s="19"/>
      <c r="M31" s="19"/>
    </row>
    <row r="32" spans="1:13" ht="21" x14ac:dyDescent="0.35">
      <c r="A32" s="53" t="s">
        <v>251</v>
      </c>
      <c r="B32" s="54"/>
      <c r="C32" s="55"/>
      <c r="D32" s="52">
        <f>G11*D27</f>
        <v>25705.41299711497</v>
      </c>
      <c r="E32" s="40" t="s">
        <v>252</v>
      </c>
      <c r="F32" s="40"/>
      <c r="G32" s="40"/>
      <c r="H32" s="40"/>
      <c r="I32" s="40"/>
      <c r="J32" s="19"/>
      <c r="K32" s="19"/>
      <c r="L32" s="19"/>
      <c r="M32" s="19"/>
    </row>
    <row r="33" spans="1:13" ht="21" x14ac:dyDescent="0.35">
      <c r="A33" s="53" t="s">
        <v>9</v>
      </c>
      <c r="B33" s="54"/>
      <c r="C33" s="55"/>
      <c r="D33" s="52">
        <f>D32*D29</f>
        <v>271843.51366908994</v>
      </c>
      <c r="E33" s="40"/>
      <c r="F33" s="40"/>
      <c r="G33" s="40"/>
      <c r="H33" s="40"/>
      <c r="I33" s="40"/>
      <c r="J33" s="19"/>
      <c r="K33" s="19"/>
      <c r="L33" s="19"/>
      <c r="M33" s="19"/>
    </row>
    <row r="34" spans="1:13" ht="21" x14ac:dyDescent="0.35">
      <c r="A34" s="53" t="s">
        <v>253</v>
      </c>
      <c r="B34" s="54"/>
      <c r="C34" s="55"/>
      <c r="D34" s="52">
        <f>D33*D28</f>
        <v>16625.057139649074</v>
      </c>
      <c r="E34" s="40"/>
      <c r="F34" s="40"/>
      <c r="G34" s="40"/>
      <c r="H34" s="40"/>
      <c r="I34" s="40"/>
      <c r="J34" s="19"/>
      <c r="K34" s="19"/>
      <c r="L34" s="19"/>
      <c r="M34" s="19"/>
    </row>
    <row r="35" spans="1:13" x14ac:dyDescent="0.25">
      <c r="A35" s="5"/>
      <c r="B35" s="5"/>
      <c r="C35" s="5"/>
      <c r="D35" s="5"/>
      <c r="E35" s="5"/>
      <c r="F35" s="5"/>
      <c r="G35" s="5"/>
      <c r="H35" s="5"/>
      <c r="I35" s="5"/>
      <c r="J35" s="19"/>
      <c r="K35" s="19"/>
      <c r="L35" s="19"/>
      <c r="M35" s="19"/>
    </row>
    <row r="36" spans="1:13" ht="18.75" x14ac:dyDescent="0.3">
      <c r="A36" s="218" t="s">
        <v>13</v>
      </c>
      <c r="B36" s="218"/>
      <c r="C36" s="218"/>
      <c r="D36" s="218"/>
      <c r="E36" s="218"/>
      <c r="F36" s="60">
        <f>F13-F14</f>
        <v>26000</v>
      </c>
      <c r="G36" s="5"/>
      <c r="H36" s="5"/>
      <c r="I36" s="5"/>
      <c r="J36" s="19"/>
      <c r="K36" s="19"/>
      <c r="L36" s="19"/>
      <c r="M36" s="19"/>
    </row>
    <row r="37" spans="1:13" ht="18.75" x14ac:dyDescent="0.3">
      <c r="A37" s="219" t="s">
        <v>99</v>
      </c>
      <c r="B37" s="220"/>
      <c r="C37" s="220"/>
      <c r="D37" s="220"/>
      <c r="E37" s="221"/>
      <c r="F37" s="5"/>
      <c r="G37" s="5"/>
      <c r="H37" s="5"/>
      <c r="I37" s="5"/>
      <c r="J37" s="19"/>
      <c r="K37" s="19"/>
      <c r="L37" s="19"/>
      <c r="M37" s="19"/>
    </row>
    <row r="38" spans="1:13" ht="18.75" x14ac:dyDescent="0.3">
      <c r="A38" s="215" t="s">
        <v>234</v>
      </c>
      <c r="B38" s="215"/>
      <c r="C38" s="215"/>
      <c r="D38" s="56">
        <f>D28*G10</f>
        <v>1687.9254202580164</v>
      </c>
      <c r="E38" s="5" t="s">
        <v>254</v>
      </c>
      <c r="F38" s="5"/>
      <c r="G38" s="5"/>
      <c r="H38" s="5"/>
      <c r="I38" s="5"/>
      <c r="J38" s="19"/>
      <c r="K38" s="19"/>
      <c r="L38" s="19"/>
      <c r="M38" s="19"/>
    </row>
    <row r="39" spans="1:13" ht="18.75" x14ac:dyDescent="0.3">
      <c r="A39" s="211" t="s">
        <v>249</v>
      </c>
      <c r="B39" s="211"/>
      <c r="C39" s="211"/>
      <c r="D39" s="57">
        <f>G11*D27*D29*D28</f>
        <v>16625.057139649074</v>
      </c>
      <c r="E39" s="5" t="s">
        <v>255</v>
      </c>
      <c r="F39" s="5"/>
      <c r="G39" s="5"/>
      <c r="H39" s="5"/>
      <c r="I39" s="5"/>
      <c r="J39" s="19"/>
      <c r="K39" s="19"/>
      <c r="L39" s="19"/>
      <c r="M39" s="19"/>
    </row>
    <row r="40" spans="1:13" ht="19.5" thickBot="1" x14ac:dyDescent="0.35">
      <c r="A40" s="192" t="s">
        <v>207</v>
      </c>
      <c r="B40" s="192"/>
      <c r="C40" s="192"/>
      <c r="D40" s="192"/>
      <c r="E40" s="192"/>
      <c r="F40" s="58">
        <f>SUM(D38:D39)</f>
        <v>18312.98255990709</v>
      </c>
      <c r="G40" s="5"/>
      <c r="H40" s="5"/>
      <c r="I40" s="5"/>
      <c r="J40" s="19"/>
      <c r="K40" s="19"/>
      <c r="L40" s="19"/>
      <c r="M40" s="19"/>
    </row>
    <row r="41" spans="1:13" ht="19.5" thickBot="1" x14ac:dyDescent="0.35">
      <c r="A41" s="193" t="s">
        <v>15</v>
      </c>
      <c r="B41" s="193"/>
      <c r="C41" s="193"/>
      <c r="D41" s="193"/>
      <c r="E41" s="193"/>
      <c r="F41" s="59">
        <f>F36-F40</f>
        <v>7687.01744009291</v>
      </c>
      <c r="G41" s="5"/>
      <c r="H41" s="5"/>
      <c r="I41" s="5"/>
      <c r="J41" s="19"/>
      <c r="K41" s="19"/>
      <c r="L41" s="19"/>
      <c r="M41" s="19"/>
    </row>
    <row r="42" spans="1:13" ht="15.75" thickTop="1" x14ac:dyDescent="0.25">
      <c r="A42" s="5"/>
      <c r="B42" s="5"/>
      <c r="C42" s="5"/>
      <c r="D42" s="5"/>
      <c r="E42" s="5"/>
      <c r="F42" s="5"/>
      <c r="G42" s="5"/>
      <c r="H42" s="5"/>
      <c r="I42" s="5"/>
      <c r="J42" s="19"/>
      <c r="K42" s="19"/>
      <c r="L42" s="19"/>
      <c r="M42" s="19"/>
    </row>
    <row r="43" spans="1:13" ht="19.5" thickBot="1" x14ac:dyDescent="0.35">
      <c r="A43" s="208" t="s">
        <v>17</v>
      </c>
      <c r="B43" s="209"/>
      <c r="C43" s="209"/>
      <c r="D43" s="207" t="str">
        <f>IF(F41&gt;=0,"wirtschaftlich","unwirtschaftlich")</f>
        <v>wirtschaftlich</v>
      </c>
      <c r="E43" s="207"/>
      <c r="F43" s="209" t="s">
        <v>18</v>
      </c>
      <c r="G43" s="210"/>
      <c r="H43" s="5"/>
      <c r="I43" s="5"/>
      <c r="J43" s="19"/>
      <c r="K43" s="19"/>
      <c r="L43" s="19"/>
      <c r="M43" s="19"/>
    </row>
    <row r="44" spans="1:13" ht="15.75" thickTop="1" x14ac:dyDescent="0.25">
      <c r="A44" s="5"/>
      <c r="B44" s="5"/>
      <c r="C44" s="5"/>
      <c r="D44" s="5"/>
      <c r="E44" s="5"/>
      <c r="F44" s="5"/>
      <c r="G44" s="5"/>
      <c r="H44" s="5"/>
      <c r="I44" s="5"/>
      <c r="J44" s="19"/>
      <c r="K44" s="19"/>
      <c r="L44" s="19"/>
      <c r="M44" s="19"/>
    </row>
    <row r="45" spans="1:13" ht="18.75" x14ac:dyDescent="0.3">
      <c r="A45" s="23" t="s">
        <v>19</v>
      </c>
      <c r="B45" s="5"/>
      <c r="C45" s="5"/>
      <c r="D45" s="5"/>
      <c r="E45" s="5"/>
      <c r="F45" s="5"/>
      <c r="G45" s="5"/>
      <c r="H45" s="5"/>
      <c r="I45" s="5"/>
      <c r="J45" s="19"/>
      <c r="K45" s="19"/>
      <c r="L45" s="19"/>
      <c r="M45" s="19"/>
    </row>
    <row r="46" spans="1:13" ht="18.75" x14ac:dyDescent="0.3">
      <c r="A46" s="23" t="s">
        <v>20</v>
      </c>
      <c r="B46" s="5"/>
      <c r="C46" s="5"/>
      <c r="D46" s="5"/>
      <c r="E46" s="5"/>
      <c r="F46" s="24">
        <f>F36</f>
        <v>26000</v>
      </c>
      <c r="G46" s="5"/>
      <c r="H46" s="5"/>
      <c r="I46" s="5"/>
      <c r="J46" s="19"/>
      <c r="K46" s="19"/>
      <c r="L46" s="19"/>
      <c r="M46" s="19"/>
    </row>
    <row r="47" spans="1:13" ht="18.75" x14ac:dyDescent="0.3">
      <c r="A47" s="23" t="s">
        <v>21</v>
      </c>
      <c r="B47" s="5"/>
      <c r="C47" s="5"/>
      <c r="D47" s="196">
        <f>F40</f>
        <v>18312.98255990709</v>
      </c>
      <c r="E47" s="197"/>
      <c r="F47" s="23" t="s">
        <v>22</v>
      </c>
      <c r="G47" s="5"/>
      <c r="H47" s="5"/>
      <c r="I47" s="5"/>
      <c r="J47" s="19"/>
      <c r="K47" s="19"/>
      <c r="L47" s="19"/>
      <c r="M47" s="19"/>
    </row>
    <row r="48" spans="1:13" ht="18.75" x14ac:dyDescent="0.3">
      <c r="A48" s="23" t="s">
        <v>23</v>
      </c>
      <c r="B48" s="5"/>
      <c r="C48" s="5"/>
      <c r="D48" s="5"/>
      <c r="E48" s="5"/>
      <c r="F48" s="2">
        <f>F8</f>
        <v>276000</v>
      </c>
      <c r="G48" s="5"/>
      <c r="H48" s="5"/>
      <c r="I48" s="5"/>
      <c r="J48" s="19"/>
      <c r="K48" s="19"/>
      <c r="L48" s="19"/>
      <c r="M48" s="19"/>
    </row>
    <row r="49" spans="1:13" ht="18.75" x14ac:dyDescent="0.3">
      <c r="A49" s="23" t="s">
        <v>24</v>
      </c>
      <c r="B49" s="5"/>
      <c r="C49" s="5"/>
      <c r="D49" s="5"/>
      <c r="E49" s="25">
        <f>F18</f>
        <v>20</v>
      </c>
      <c r="F49" s="23" t="s">
        <v>25</v>
      </c>
      <c r="G49" s="5"/>
      <c r="H49" s="5"/>
      <c r="I49" s="5"/>
      <c r="J49" s="19"/>
      <c r="K49" s="19"/>
      <c r="L49" s="19"/>
      <c r="M49" s="19"/>
    </row>
    <row r="50" spans="1:13" ht="18.75" x14ac:dyDescent="0.3">
      <c r="A50" s="23" t="s">
        <v>211</v>
      </c>
      <c r="B50" s="5"/>
      <c r="C50" s="5"/>
      <c r="D50" s="5"/>
      <c r="E50" s="5"/>
      <c r="F50" s="26">
        <f>F17</f>
        <v>0.02</v>
      </c>
      <c r="G50" s="23" t="s">
        <v>213</v>
      </c>
      <c r="H50" s="5"/>
      <c r="I50" s="5"/>
      <c r="J50" s="19"/>
      <c r="K50" s="19"/>
      <c r="L50" s="19"/>
      <c r="M50" s="19"/>
    </row>
    <row r="51" spans="1:13" ht="18.75" x14ac:dyDescent="0.3">
      <c r="A51" s="23" t="s">
        <v>212</v>
      </c>
      <c r="B51" s="5"/>
      <c r="C51" s="5"/>
      <c r="D51" s="5"/>
      <c r="E51" s="5"/>
      <c r="F51" s="121">
        <f>F16</f>
        <v>3.5000000000000003E-2</v>
      </c>
      <c r="G51" s="23" t="s">
        <v>26</v>
      </c>
      <c r="H51" s="5"/>
      <c r="I51" s="5"/>
      <c r="J51" s="19"/>
      <c r="K51" s="19"/>
      <c r="L51" s="19"/>
      <c r="M51" s="19"/>
    </row>
    <row r="52" spans="1:13" ht="19.5" thickBot="1" x14ac:dyDescent="0.35">
      <c r="A52" s="23"/>
      <c r="B52" s="5"/>
      <c r="C52" s="5"/>
      <c r="D52" s="5"/>
      <c r="E52" s="5"/>
      <c r="F52" s="27"/>
      <c r="G52" s="23"/>
      <c r="H52" s="5"/>
      <c r="I52" s="5"/>
      <c r="J52" s="19"/>
      <c r="K52" s="19"/>
      <c r="L52" s="19"/>
      <c r="M52" s="19"/>
    </row>
    <row r="53" spans="1:13" ht="21.75" thickBot="1" x14ac:dyDescent="0.4">
      <c r="A53" s="204" t="s">
        <v>27</v>
      </c>
      <c r="B53" s="205"/>
      <c r="C53" s="205"/>
      <c r="D53" s="205"/>
      <c r="E53" s="205"/>
      <c r="F53" s="205"/>
      <c r="G53" s="205"/>
      <c r="H53" s="205"/>
      <c r="I53" s="206"/>
      <c r="J53" s="19"/>
      <c r="K53" s="19"/>
      <c r="L53" s="19"/>
      <c r="M53" s="19"/>
    </row>
    <row r="54" spans="1:13" x14ac:dyDescent="0.25">
      <c r="A54" s="5"/>
      <c r="B54" s="5"/>
      <c r="C54" s="5"/>
      <c r="D54" s="5"/>
      <c r="E54" s="5"/>
      <c r="F54" s="5"/>
      <c r="G54" s="5"/>
      <c r="H54" s="5"/>
      <c r="I54" s="5"/>
      <c r="J54" s="19"/>
      <c r="K54" s="19"/>
      <c r="L54" s="19"/>
      <c r="M54" s="19"/>
    </row>
    <row r="55" spans="1:13" ht="18.75" x14ac:dyDescent="0.3">
      <c r="A55" s="23" t="s">
        <v>28</v>
      </c>
      <c r="B55" s="5"/>
      <c r="C55" s="5"/>
      <c r="D55" s="5"/>
      <c r="E55" s="5"/>
      <c r="F55" s="5"/>
      <c r="G55" s="5"/>
      <c r="H55" s="5"/>
      <c r="I55" s="5"/>
      <c r="J55" s="19"/>
      <c r="K55" s="19"/>
      <c r="L55" s="19"/>
      <c r="M55" s="19"/>
    </row>
    <row r="56" spans="1:13" ht="18.75" x14ac:dyDescent="0.3">
      <c r="A56" s="23" t="s">
        <v>29</v>
      </c>
      <c r="B56" s="23"/>
      <c r="C56" s="23"/>
      <c r="D56" s="23"/>
      <c r="E56" s="23"/>
      <c r="F56" s="23"/>
      <c r="G56" s="5"/>
      <c r="H56" s="5"/>
      <c r="I56" s="5"/>
      <c r="J56" s="19"/>
      <c r="K56" s="19"/>
      <c r="L56" s="19"/>
      <c r="M56" s="19"/>
    </row>
    <row r="57" spans="1:13" ht="18.75" x14ac:dyDescent="0.3">
      <c r="A57" s="23" t="s">
        <v>30</v>
      </c>
      <c r="B57" s="23"/>
      <c r="C57" s="23"/>
      <c r="D57" s="23"/>
      <c r="E57" s="23"/>
      <c r="F57" s="23"/>
      <c r="G57" s="5"/>
      <c r="H57" s="5"/>
      <c r="I57" s="5"/>
      <c r="J57" s="19"/>
      <c r="K57" s="19"/>
      <c r="L57" s="19"/>
      <c r="M57" s="19"/>
    </row>
    <row r="58" spans="1:13" ht="18.75" x14ac:dyDescent="0.3">
      <c r="A58" s="23" t="s">
        <v>32</v>
      </c>
      <c r="B58" s="23"/>
      <c r="C58" s="23"/>
      <c r="D58" s="23"/>
      <c r="E58" s="23"/>
      <c r="F58" s="23"/>
      <c r="G58" s="5"/>
      <c r="H58" s="5"/>
      <c r="I58" s="5"/>
      <c r="J58" s="19"/>
      <c r="K58" s="19"/>
      <c r="L58" s="19"/>
      <c r="M58" s="19"/>
    </row>
    <row r="59" spans="1:13" ht="18.75" x14ac:dyDescent="0.3">
      <c r="A59" s="23" t="s">
        <v>31</v>
      </c>
      <c r="B59" s="23"/>
      <c r="C59" s="23"/>
      <c r="D59" s="23"/>
      <c r="E59" s="23"/>
      <c r="F59" s="23"/>
      <c r="G59" s="5"/>
      <c r="H59" s="5"/>
      <c r="I59" s="5"/>
      <c r="J59" s="19"/>
      <c r="K59" s="19"/>
      <c r="L59" s="19"/>
      <c r="M59" s="19"/>
    </row>
    <row r="60" spans="1:13" ht="18.75" x14ac:dyDescent="0.3">
      <c r="A60" s="23" t="s">
        <v>33</v>
      </c>
      <c r="B60" s="23"/>
      <c r="C60" s="23"/>
      <c r="D60" s="23"/>
      <c r="E60" s="23"/>
      <c r="F60" s="23"/>
      <c r="G60" s="5"/>
      <c r="H60" s="5"/>
      <c r="I60" s="5"/>
      <c r="J60" s="19"/>
      <c r="K60" s="19"/>
      <c r="L60" s="19"/>
      <c r="M60" s="19"/>
    </row>
    <row r="61" spans="1:13" ht="18.75" x14ac:dyDescent="0.3">
      <c r="A61" s="23"/>
      <c r="B61" s="23"/>
      <c r="C61" s="23"/>
      <c r="D61" s="23"/>
      <c r="E61" s="23"/>
      <c r="F61" s="23"/>
      <c r="G61" s="5"/>
      <c r="H61" s="5"/>
      <c r="I61" s="5"/>
      <c r="J61" s="19"/>
      <c r="K61" s="19"/>
      <c r="L61" s="19"/>
      <c r="M61" s="19"/>
    </row>
    <row r="62" spans="1:13" ht="19.5" thickBot="1" x14ac:dyDescent="0.35">
      <c r="A62" s="23" t="s">
        <v>34</v>
      </c>
      <c r="B62" s="23"/>
      <c r="C62" s="23"/>
      <c r="D62" s="23"/>
      <c r="E62" s="23"/>
      <c r="F62" s="23"/>
      <c r="G62" s="5"/>
      <c r="H62" s="5"/>
      <c r="I62" s="5"/>
      <c r="J62" s="19"/>
      <c r="K62" s="19"/>
      <c r="L62" s="19"/>
      <c r="M62" s="19"/>
    </row>
    <row r="63" spans="1:13" ht="19.5" thickBot="1" x14ac:dyDescent="0.35">
      <c r="A63" s="163" t="s">
        <v>42</v>
      </c>
      <c r="B63" s="164"/>
      <c r="C63" s="164"/>
      <c r="D63" s="164"/>
      <c r="E63" s="164"/>
      <c r="F63" s="164"/>
      <c r="G63" s="165"/>
      <c r="H63" s="5"/>
      <c r="I63" s="5"/>
      <c r="J63" s="19"/>
      <c r="K63" s="19"/>
      <c r="L63" s="19"/>
      <c r="M63" s="19"/>
    </row>
    <row r="64" spans="1:13" ht="18.75" x14ac:dyDescent="0.3">
      <c r="A64" s="201" t="s">
        <v>35</v>
      </c>
      <c r="B64" s="201"/>
      <c r="C64" s="201"/>
      <c r="D64" s="201"/>
      <c r="E64" s="201"/>
      <c r="F64" s="201"/>
      <c r="G64" s="61">
        <f>F13</f>
        <v>28000</v>
      </c>
      <c r="H64" s="5"/>
      <c r="I64" s="5"/>
      <c r="J64" s="19"/>
      <c r="K64" s="19"/>
      <c r="L64" s="19"/>
      <c r="M64" s="19"/>
    </row>
    <row r="65" spans="1:13" ht="18.75" x14ac:dyDescent="0.3">
      <c r="A65" s="202" t="s">
        <v>36</v>
      </c>
      <c r="B65" s="202"/>
      <c r="C65" s="202"/>
      <c r="D65" s="202"/>
      <c r="E65" s="202"/>
      <c r="F65" s="202"/>
      <c r="G65" s="62">
        <f>F14</f>
        <v>2000</v>
      </c>
      <c r="H65" s="5"/>
      <c r="I65" s="5"/>
      <c r="J65" s="19"/>
      <c r="K65" s="19"/>
      <c r="L65" s="19"/>
      <c r="M65" s="19"/>
    </row>
    <row r="66" spans="1:13" ht="30.6" customHeight="1" thickBot="1" x14ac:dyDescent="0.35">
      <c r="A66" s="198" t="s">
        <v>37</v>
      </c>
      <c r="B66" s="198"/>
      <c r="C66" s="198"/>
      <c r="D66" s="198"/>
      <c r="E66" s="198"/>
      <c r="F66" s="3"/>
      <c r="G66" s="4"/>
      <c r="H66" s="5"/>
      <c r="I66" s="5"/>
      <c r="J66" s="19"/>
      <c r="K66" s="19"/>
      <c r="L66" s="19"/>
      <c r="M66" s="19"/>
    </row>
    <row r="67" spans="1:13" ht="19.5" thickBot="1" x14ac:dyDescent="0.35">
      <c r="A67" s="203" t="s">
        <v>38</v>
      </c>
      <c r="B67" s="203"/>
      <c r="C67" s="203"/>
      <c r="D67" s="203"/>
      <c r="E67" s="203"/>
      <c r="F67" s="203"/>
      <c r="G67" s="122">
        <f>G64-G65</f>
        <v>26000</v>
      </c>
      <c r="H67" s="5"/>
      <c r="I67" s="5"/>
      <c r="J67" s="19"/>
      <c r="K67" s="19"/>
      <c r="L67" s="19"/>
      <c r="M67" s="19"/>
    </row>
    <row r="68" spans="1:13" ht="19.5" thickBot="1" x14ac:dyDescent="0.35">
      <c r="A68" s="64" t="s">
        <v>39</v>
      </c>
      <c r="B68" s="64"/>
      <c r="C68" s="64"/>
      <c r="D68" s="64"/>
      <c r="E68" s="64"/>
      <c r="F68" s="64"/>
      <c r="G68" s="65">
        <f>D32</f>
        <v>25705.41299711497</v>
      </c>
      <c r="H68" s="44" t="s">
        <v>217</v>
      </c>
      <c r="I68" s="5"/>
      <c r="J68" s="19"/>
      <c r="K68" s="19"/>
      <c r="L68" s="19"/>
      <c r="M68" s="19"/>
    </row>
    <row r="69" spans="1:13" ht="30.6" customHeight="1" x14ac:dyDescent="0.25">
      <c r="A69" s="199" t="s">
        <v>40</v>
      </c>
      <c r="B69" s="199"/>
      <c r="C69" s="199"/>
      <c r="D69" s="199"/>
      <c r="E69" s="199"/>
      <c r="F69" s="199"/>
      <c r="G69" s="5"/>
      <c r="H69" s="5"/>
      <c r="I69" s="5"/>
      <c r="J69" s="19"/>
      <c r="K69" s="19"/>
      <c r="L69" s="19"/>
      <c r="M69" s="19"/>
    </row>
    <row r="70" spans="1:13" ht="21" customHeight="1" x14ac:dyDescent="0.25">
      <c r="A70" s="199" t="s">
        <v>47</v>
      </c>
      <c r="B70" s="199"/>
      <c r="C70" s="199"/>
      <c r="D70" s="199"/>
      <c r="E70" s="199"/>
      <c r="F70" s="199"/>
      <c r="G70" s="6">
        <f>G67-G68</f>
        <v>294.58700288502951</v>
      </c>
      <c r="H70" s="5"/>
      <c r="I70" s="5"/>
      <c r="J70" s="19"/>
      <c r="K70" s="19"/>
      <c r="L70" s="19"/>
      <c r="M70" s="19"/>
    </row>
    <row r="71" spans="1:13" ht="17.45" customHeight="1" x14ac:dyDescent="0.3">
      <c r="A71" s="202" t="s">
        <v>46</v>
      </c>
      <c r="B71" s="202"/>
      <c r="C71" s="202"/>
      <c r="D71" s="202"/>
      <c r="E71" s="202"/>
      <c r="F71" s="202"/>
      <c r="G71" s="7"/>
      <c r="H71" s="5"/>
      <c r="I71" s="5"/>
      <c r="J71" s="19"/>
      <c r="K71" s="19"/>
      <c r="L71" s="19"/>
      <c r="M71" s="19"/>
    </row>
    <row r="72" spans="1:13" ht="19.5" thickBot="1" x14ac:dyDescent="0.35">
      <c r="A72" s="200" t="s">
        <v>41</v>
      </c>
      <c r="B72" s="200"/>
      <c r="C72" s="200"/>
      <c r="D72" s="200"/>
      <c r="E72" s="200"/>
      <c r="F72" s="200"/>
      <c r="G72" s="66">
        <f>G70-G71</f>
        <v>294.58700288502951</v>
      </c>
      <c r="H72" s="5"/>
      <c r="I72" s="5"/>
      <c r="J72" s="19"/>
      <c r="K72" s="19"/>
      <c r="L72" s="19"/>
      <c r="M72" s="19"/>
    </row>
    <row r="73" spans="1:13" ht="19.5" thickTop="1" x14ac:dyDescent="0.3">
      <c r="A73" s="23"/>
      <c r="B73" s="23"/>
      <c r="C73" s="23"/>
      <c r="D73" s="23"/>
      <c r="E73" s="23"/>
      <c r="F73" s="23"/>
      <c r="G73" s="5"/>
      <c r="H73" s="5"/>
      <c r="I73" s="5"/>
      <c r="J73" s="19"/>
      <c r="K73" s="19"/>
      <c r="L73" s="19"/>
      <c r="M73" s="19"/>
    </row>
    <row r="74" spans="1:13" x14ac:dyDescent="0.25">
      <c r="A74" s="79" t="s">
        <v>282</v>
      </c>
      <c r="B74" s="80"/>
      <c r="C74" s="80"/>
      <c r="D74" s="80"/>
      <c r="E74" s="80"/>
      <c r="F74" s="81"/>
      <c r="G74" s="262" t="s">
        <v>297</v>
      </c>
      <c r="H74" s="5"/>
      <c r="I74" s="5"/>
      <c r="J74" s="19"/>
      <c r="K74" s="19"/>
      <c r="L74" s="19"/>
      <c r="M74" s="19"/>
    </row>
    <row r="75" spans="1:13" x14ac:dyDescent="0.25">
      <c r="A75" s="82" t="s">
        <v>284</v>
      </c>
      <c r="B75" s="12"/>
      <c r="C75" s="12"/>
      <c r="D75" s="12"/>
      <c r="E75" s="12"/>
      <c r="F75" s="13"/>
      <c r="G75" s="263"/>
      <c r="H75" s="5"/>
      <c r="I75" s="5"/>
      <c r="J75" s="19"/>
      <c r="K75" s="19"/>
      <c r="L75" s="19"/>
      <c r="M75" s="19"/>
    </row>
    <row r="76" spans="1:13" ht="31.5" customHeight="1" x14ac:dyDescent="0.25">
      <c r="A76" s="130" t="s">
        <v>286</v>
      </c>
      <c r="B76" s="131"/>
      <c r="C76" s="131"/>
      <c r="D76" s="131"/>
      <c r="E76" s="131"/>
      <c r="F76" s="131"/>
      <c r="G76" s="132"/>
      <c r="H76" s="123">
        <f>G72</f>
        <v>294.58700288502951</v>
      </c>
      <c r="I76" s="5"/>
      <c r="J76" s="19"/>
      <c r="K76" s="19"/>
      <c r="L76" s="19"/>
      <c r="M76" s="19"/>
    </row>
    <row r="77" spans="1:13" x14ac:dyDescent="0.25">
      <c r="A77" s="20" t="s">
        <v>287</v>
      </c>
      <c r="B77" s="21"/>
      <c r="C77" s="21"/>
      <c r="D77" s="21"/>
      <c r="E77" s="21"/>
      <c r="F77" s="21"/>
      <c r="G77" s="22"/>
      <c r="H77" s="10">
        <f>G72+G68</f>
        <v>26000</v>
      </c>
      <c r="I77" s="5"/>
      <c r="J77" s="19"/>
      <c r="K77" s="19"/>
      <c r="L77" s="19"/>
      <c r="M77" s="19"/>
    </row>
    <row r="78" spans="1:13" ht="18.75" x14ac:dyDescent="0.3">
      <c r="A78" s="23"/>
      <c r="B78" s="23"/>
      <c r="C78" s="23"/>
      <c r="D78" s="23"/>
      <c r="E78" s="23"/>
      <c r="F78" s="23"/>
      <c r="G78" s="5"/>
      <c r="H78" s="5"/>
      <c r="I78" s="5"/>
      <c r="J78" s="19"/>
      <c r="K78" s="19"/>
      <c r="L78" s="19"/>
      <c r="M78" s="19"/>
    </row>
    <row r="79" spans="1:13" ht="18.75" x14ac:dyDescent="0.3">
      <c r="A79" s="23"/>
      <c r="B79" s="5"/>
      <c r="C79" s="5"/>
      <c r="D79" s="5"/>
      <c r="E79" s="5"/>
      <c r="F79" s="5"/>
      <c r="G79" s="5"/>
      <c r="H79" s="5"/>
      <c r="I79" s="5"/>
      <c r="J79" s="19"/>
      <c r="K79" s="19"/>
      <c r="L79" s="19"/>
      <c r="M79" s="19"/>
    </row>
    <row r="80" spans="1:13" x14ac:dyDescent="0.25">
      <c r="A80" s="5"/>
      <c r="B80" s="5"/>
      <c r="C80" s="5"/>
      <c r="D80" s="5"/>
      <c r="E80" s="5"/>
      <c r="F80" s="5"/>
      <c r="G80" s="5"/>
      <c r="H80" s="5"/>
      <c r="I80" s="5"/>
      <c r="J80" s="19"/>
      <c r="K80" s="19"/>
      <c r="L80" s="19"/>
      <c r="M80" s="19"/>
    </row>
    <row r="81" spans="1:13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3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</row>
    <row r="84" spans="1:13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1:13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1:13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1:13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</sheetData>
  <mergeCells count="53">
    <mergeCell ref="A71:F71"/>
    <mergeCell ref="A72:F72"/>
    <mergeCell ref="G74:G75"/>
    <mergeCell ref="A76:G76"/>
    <mergeCell ref="A64:F64"/>
    <mergeCell ref="A65:F65"/>
    <mergeCell ref="A66:E66"/>
    <mergeCell ref="A67:F67"/>
    <mergeCell ref="A69:F69"/>
    <mergeCell ref="A70:F70"/>
    <mergeCell ref="A63:G63"/>
    <mergeCell ref="A36:E36"/>
    <mergeCell ref="A37:E37"/>
    <mergeCell ref="A38:C38"/>
    <mergeCell ref="A39:C39"/>
    <mergeCell ref="A40:E40"/>
    <mergeCell ref="A41:E41"/>
    <mergeCell ref="A43:C43"/>
    <mergeCell ref="D43:E43"/>
    <mergeCell ref="F43:G43"/>
    <mergeCell ref="D47:E47"/>
    <mergeCell ref="A53:I53"/>
    <mergeCell ref="A28:C28"/>
    <mergeCell ref="E28:F28"/>
    <mergeCell ref="A29:C29"/>
    <mergeCell ref="E29:F29"/>
    <mergeCell ref="A30:C30"/>
    <mergeCell ref="E30:F30"/>
    <mergeCell ref="A27:C27"/>
    <mergeCell ref="E27:F27"/>
    <mergeCell ref="A15:E15"/>
    <mergeCell ref="A16:E16"/>
    <mergeCell ref="A17:E17"/>
    <mergeCell ref="A18:E18"/>
    <mergeCell ref="A20:F20"/>
    <mergeCell ref="A23:I23"/>
    <mergeCell ref="A24:F24"/>
    <mergeCell ref="A25:C25"/>
    <mergeCell ref="E25:F25"/>
    <mergeCell ref="A26:C26"/>
    <mergeCell ref="E26:F26"/>
    <mergeCell ref="G14:I14"/>
    <mergeCell ref="A2:I2"/>
    <mergeCell ref="A3:I3"/>
    <mergeCell ref="A4:I4"/>
    <mergeCell ref="A7:F7"/>
    <mergeCell ref="A8:E8"/>
    <mergeCell ref="A9:E9"/>
    <mergeCell ref="A10:E10"/>
    <mergeCell ref="A11:E11"/>
    <mergeCell ref="A12:E12"/>
    <mergeCell ref="A13:E13"/>
    <mergeCell ref="A14:E14"/>
  </mergeCells>
  <pageMargins left="0.70866141732283472" right="0.70866141732283472" top="0.78740157480314965" bottom="0.78740157480314965" header="0.31496062992125984" footer="0.31496062992125984"/>
  <pageSetup paperSize="9" scale="67" orientation="portrait" r:id="rId1"/>
  <headerFooter>
    <oddHeader>&amp;F</oddHeader>
    <oddFooter>&amp;CSeite 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workbookViewId="0">
      <selection sqref="A1:G34"/>
    </sheetView>
  </sheetViews>
  <sheetFormatPr baseColWidth="10" defaultRowHeight="15" x14ac:dyDescent="0.25"/>
  <cols>
    <col min="1" max="1" width="15.5703125" customWidth="1"/>
    <col min="3" max="3" width="14.85546875" customWidth="1"/>
    <col min="5" max="5" width="12.7109375" customWidth="1"/>
    <col min="6" max="6" width="12.42578125" customWidth="1"/>
    <col min="7" max="7" width="14.5703125" bestFit="1" customWidth="1"/>
  </cols>
  <sheetData>
    <row r="1" spans="1:11" ht="27" thickBot="1" x14ac:dyDescent="0.45">
      <c r="A1" s="242" t="s">
        <v>299</v>
      </c>
      <c r="B1" s="243"/>
      <c r="C1" s="243"/>
      <c r="D1" s="243"/>
      <c r="E1" s="243"/>
      <c r="F1" s="243"/>
      <c r="G1" s="244"/>
      <c r="H1" s="73"/>
      <c r="I1" s="73"/>
      <c r="J1" s="73"/>
      <c r="K1" s="73"/>
    </row>
    <row r="2" spans="1:11" ht="15.75" thickBot="1" x14ac:dyDescent="0.3">
      <c r="A2" s="5"/>
      <c r="B2" s="5"/>
      <c r="C2" s="5"/>
      <c r="D2" s="5"/>
      <c r="E2" s="5"/>
      <c r="F2" s="5"/>
      <c r="G2" s="5"/>
      <c r="H2" s="73"/>
      <c r="I2" s="73"/>
      <c r="J2" s="73"/>
      <c r="K2" s="73"/>
    </row>
    <row r="3" spans="1:11" ht="15.75" thickBot="1" x14ac:dyDescent="0.3">
      <c r="A3" s="139" t="s">
        <v>288</v>
      </c>
      <c r="B3" s="140"/>
      <c r="C3" s="140"/>
      <c r="D3" s="140"/>
      <c r="E3" s="140"/>
      <c r="F3" s="140"/>
      <c r="G3" s="141"/>
      <c r="H3" s="73"/>
      <c r="I3" s="73"/>
      <c r="J3" s="73"/>
      <c r="K3" s="73"/>
    </row>
    <row r="4" spans="1:11" x14ac:dyDescent="0.25">
      <c r="A4" s="5"/>
      <c r="B4" s="5"/>
      <c r="C4" s="5"/>
      <c r="D4" s="5"/>
      <c r="E4" s="5"/>
      <c r="F4" s="5"/>
      <c r="G4" s="5"/>
      <c r="H4" s="73"/>
      <c r="I4" s="73"/>
      <c r="J4" s="73"/>
      <c r="K4" s="73"/>
    </row>
    <row r="5" spans="1:11" ht="29.25" customHeight="1" x14ac:dyDescent="0.25">
      <c r="A5" s="264" t="s">
        <v>289</v>
      </c>
      <c r="B5" s="265"/>
      <c r="C5" s="265"/>
      <c r="D5" s="265"/>
      <c r="E5" s="265"/>
      <c r="F5" s="265"/>
      <c r="G5" s="266"/>
      <c r="H5" s="73"/>
      <c r="I5" s="73"/>
      <c r="J5" s="73"/>
      <c r="K5" s="73"/>
    </row>
    <row r="6" spans="1:11" x14ac:dyDescent="0.25">
      <c r="A6" s="5"/>
      <c r="B6" s="5"/>
      <c r="C6" s="5"/>
      <c r="D6" s="5"/>
      <c r="E6" s="5"/>
      <c r="F6" s="5"/>
      <c r="G6" s="5"/>
      <c r="H6" s="73"/>
      <c r="I6" s="73"/>
      <c r="J6" s="73"/>
      <c r="K6" s="73"/>
    </row>
    <row r="7" spans="1:11" x14ac:dyDescent="0.25">
      <c r="A7" s="147" t="s">
        <v>269</v>
      </c>
      <c r="B7" s="147"/>
      <c r="C7" s="147"/>
      <c r="D7" s="147"/>
      <c r="E7" s="147"/>
      <c r="F7" s="147"/>
      <c r="G7" s="112">
        <v>36000</v>
      </c>
      <c r="H7" s="73"/>
      <c r="I7" s="73"/>
      <c r="J7" s="73"/>
      <c r="K7" s="73"/>
    </row>
    <row r="8" spans="1:11" x14ac:dyDescent="0.25">
      <c r="A8" s="147" t="s">
        <v>270</v>
      </c>
      <c r="B8" s="147"/>
      <c r="C8" s="147"/>
      <c r="D8" s="147"/>
      <c r="E8" s="147"/>
      <c r="F8" s="147"/>
      <c r="G8" s="112">
        <v>11700</v>
      </c>
      <c r="H8" s="73"/>
      <c r="I8" s="73"/>
      <c r="J8" s="73"/>
      <c r="K8" s="73"/>
    </row>
    <row r="9" spans="1:11" x14ac:dyDescent="0.25">
      <c r="A9" s="147" t="s">
        <v>290</v>
      </c>
      <c r="B9" s="147"/>
      <c r="C9" s="147"/>
      <c r="D9" s="147"/>
      <c r="E9" s="147"/>
      <c r="F9" s="147"/>
      <c r="G9" s="112">
        <v>6000</v>
      </c>
      <c r="H9" s="73"/>
      <c r="I9" s="73"/>
      <c r="J9" s="73"/>
      <c r="K9" s="73"/>
    </row>
    <row r="10" spans="1:11" x14ac:dyDescent="0.25">
      <c r="A10" s="147" t="s">
        <v>271</v>
      </c>
      <c r="B10" s="147"/>
      <c r="C10" s="147"/>
      <c r="D10" s="147"/>
      <c r="E10" s="147"/>
      <c r="F10" s="147"/>
      <c r="G10" s="112">
        <v>150000</v>
      </c>
      <c r="H10" s="73"/>
      <c r="I10" s="73"/>
      <c r="J10" s="73"/>
      <c r="K10" s="73"/>
    </row>
    <row r="11" spans="1:11" x14ac:dyDescent="0.25">
      <c r="A11" s="147" t="s">
        <v>8</v>
      </c>
      <c r="B11" s="147"/>
      <c r="C11" s="147"/>
      <c r="D11" s="147"/>
      <c r="E11" s="147"/>
      <c r="F11" s="147"/>
      <c r="G11" s="113">
        <v>12</v>
      </c>
      <c r="H11" s="73"/>
      <c r="I11" s="73"/>
      <c r="J11" s="73"/>
      <c r="K11" s="73"/>
    </row>
    <row r="12" spans="1:11" x14ac:dyDescent="0.25">
      <c r="A12" s="253" t="s">
        <v>272</v>
      </c>
      <c r="B12" s="254"/>
      <c r="C12" s="254"/>
      <c r="D12" s="254"/>
      <c r="E12" s="254"/>
      <c r="F12" s="255"/>
      <c r="G12" s="5"/>
      <c r="H12" s="73"/>
      <c r="I12" s="73"/>
      <c r="J12" s="73"/>
      <c r="K12" s="73"/>
    </row>
    <row r="13" spans="1:11" x14ac:dyDescent="0.25">
      <c r="A13" s="5"/>
      <c r="B13" s="114" t="s">
        <v>273</v>
      </c>
      <c r="C13" s="114" t="s">
        <v>274</v>
      </c>
      <c r="D13" s="5"/>
      <c r="E13" s="5"/>
      <c r="F13" s="5"/>
      <c r="G13" s="5"/>
      <c r="H13" s="73"/>
      <c r="I13" s="73"/>
      <c r="J13" s="73"/>
      <c r="K13" s="73"/>
    </row>
    <row r="14" spans="1:11" x14ac:dyDescent="0.25">
      <c r="A14" s="78" t="s">
        <v>193</v>
      </c>
      <c r="B14" s="115">
        <v>0.5</v>
      </c>
      <c r="C14" s="30">
        <f>G10*B14</f>
        <v>75000</v>
      </c>
      <c r="D14" s="5"/>
      <c r="E14" s="5"/>
      <c r="F14" s="5"/>
      <c r="G14" s="5"/>
      <c r="H14" s="73"/>
      <c r="I14" s="73"/>
      <c r="J14" s="73"/>
      <c r="K14" s="73"/>
    </row>
    <row r="15" spans="1:11" x14ac:dyDescent="0.25">
      <c r="A15" s="78" t="s">
        <v>275</v>
      </c>
      <c r="B15" s="115">
        <v>0.5</v>
      </c>
      <c r="C15" s="30">
        <f>G10*B15</f>
        <v>75000</v>
      </c>
      <c r="D15" s="5"/>
      <c r="E15" s="5"/>
      <c r="F15" s="5"/>
      <c r="G15" s="5"/>
      <c r="H15" s="73"/>
      <c r="I15" s="73"/>
      <c r="J15" s="73"/>
      <c r="K15" s="73"/>
    </row>
    <row r="16" spans="1:11" x14ac:dyDescent="0.25">
      <c r="A16" s="5"/>
      <c r="B16" s="5"/>
      <c r="C16" s="5"/>
      <c r="D16" s="5"/>
      <c r="E16" s="5"/>
      <c r="F16" s="5"/>
      <c r="G16" s="5"/>
      <c r="H16" s="73"/>
      <c r="I16" s="73"/>
      <c r="J16" s="73"/>
      <c r="K16" s="73"/>
    </row>
    <row r="17" spans="1:11" x14ac:dyDescent="0.25">
      <c r="A17" s="147" t="s">
        <v>276</v>
      </c>
      <c r="B17" s="147"/>
      <c r="C17" s="115">
        <v>0.05</v>
      </c>
      <c r="D17" s="170" t="s">
        <v>277</v>
      </c>
      <c r="E17" s="173"/>
      <c r="F17" s="173"/>
      <c r="G17" s="171"/>
      <c r="H17" s="73"/>
      <c r="I17" s="73"/>
      <c r="J17" s="73"/>
      <c r="K17" s="73"/>
    </row>
    <row r="18" spans="1:11" x14ac:dyDescent="0.25">
      <c r="A18" s="147" t="s">
        <v>278</v>
      </c>
      <c r="B18" s="147"/>
      <c r="C18" s="119">
        <v>0.02</v>
      </c>
      <c r="D18" s="5"/>
      <c r="E18" s="5"/>
      <c r="F18" s="5"/>
      <c r="G18" s="5"/>
      <c r="H18" s="73"/>
      <c r="I18" s="73"/>
      <c r="J18" s="73"/>
      <c r="K18" s="73"/>
    </row>
    <row r="19" spans="1:11" x14ac:dyDescent="0.25">
      <c r="A19" s="5"/>
      <c r="B19" s="5"/>
      <c r="C19" s="5"/>
      <c r="D19" s="5"/>
      <c r="E19" s="5"/>
      <c r="F19" s="5"/>
      <c r="G19" s="5"/>
      <c r="H19" s="73"/>
      <c r="I19" s="73"/>
      <c r="J19" s="73"/>
      <c r="K19" s="73"/>
    </row>
    <row r="20" spans="1:11" ht="35.25" customHeight="1" x14ac:dyDescent="0.25">
      <c r="A20" s="245" t="s">
        <v>279</v>
      </c>
      <c r="B20" s="246"/>
      <c r="C20" s="247"/>
      <c r="D20" s="118">
        <v>12</v>
      </c>
      <c r="E20" s="248" t="s">
        <v>280</v>
      </c>
      <c r="F20" s="249"/>
      <c r="G20" s="250"/>
      <c r="H20" s="73"/>
      <c r="I20" s="73"/>
      <c r="J20" s="73"/>
      <c r="K20" s="73"/>
    </row>
    <row r="21" spans="1:11" x14ac:dyDescent="0.25">
      <c r="A21" s="5"/>
      <c r="B21" s="5"/>
      <c r="C21" s="5"/>
      <c r="D21" s="5"/>
      <c r="E21" s="5"/>
      <c r="F21" s="5"/>
      <c r="G21" s="5"/>
      <c r="H21" s="73"/>
      <c r="I21" s="73"/>
      <c r="J21" s="73"/>
      <c r="K21" s="73"/>
    </row>
    <row r="22" spans="1:11" x14ac:dyDescent="0.25">
      <c r="A22" s="5"/>
      <c r="B22" s="5"/>
      <c r="C22" s="5"/>
      <c r="D22" s="5"/>
      <c r="E22" s="5"/>
      <c r="F22" s="5"/>
      <c r="G22" s="5"/>
      <c r="H22" s="73"/>
      <c r="I22" s="73"/>
      <c r="J22" s="73"/>
      <c r="K22" s="73"/>
    </row>
    <row r="23" spans="1:11" x14ac:dyDescent="0.25">
      <c r="A23" s="5"/>
      <c r="B23" s="5"/>
      <c r="C23" s="5"/>
      <c r="D23" s="5"/>
      <c r="E23" s="5"/>
      <c r="F23" s="5"/>
      <c r="G23" s="5"/>
      <c r="H23" s="73"/>
      <c r="I23" s="73"/>
      <c r="J23" s="73"/>
      <c r="K23" s="73"/>
    </row>
    <row r="24" spans="1:11" ht="15.75" x14ac:dyDescent="0.25">
      <c r="A24" s="251" t="s">
        <v>281</v>
      </c>
      <c r="B24" s="251"/>
      <c r="C24" s="251"/>
      <c r="D24" s="251"/>
      <c r="E24" s="251"/>
      <c r="F24" s="251"/>
      <c r="G24" s="251"/>
      <c r="H24" s="73"/>
      <c r="I24" s="73"/>
      <c r="J24" s="73"/>
      <c r="K24" s="73"/>
    </row>
    <row r="25" spans="1:11" x14ac:dyDescent="0.25">
      <c r="A25" s="5"/>
      <c r="B25" s="5"/>
      <c r="C25" s="5"/>
      <c r="D25" s="5"/>
      <c r="E25" s="5"/>
      <c r="F25" s="5"/>
      <c r="G25" s="5"/>
      <c r="H25" s="73"/>
      <c r="I25" s="73"/>
      <c r="J25" s="73"/>
      <c r="K25" s="73"/>
    </row>
    <row r="26" spans="1:11" x14ac:dyDescent="0.25">
      <c r="A26" s="5" t="s">
        <v>282</v>
      </c>
      <c r="B26" s="5"/>
      <c r="C26" s="5"/>
      <c r="D26" s="5"/>
      <c r="E26" s="5"/>
      <c r="F26" s="5"/>
      <c r="G26" s="5"/>
      <c r="H26" s="73"/>
      <c r="I26" s="73"/>
      <c r="J26" s="73"/>
      <c r="K26" s="73"/>
    </row>
    <row r="27" spans="1:11" x14ac:dyDescent="0.25">
      <c r="A27" s="5" t="s">
        <v>283</v>
      </c>
      <c r="B27" s="5"/>
      <c r="C27" s="5"/>
      <c r="D27" s="5"/>
      <c r="E27" s="5"/>
      <c r="F27" s="5"/>
      <c r="G27" s="5"/>
      <c r="H27" s="73"/>
      <c r="I27" s="73"/>
      <c r="J27" s="73"/>
      <c r="K27" s="73"/>
    </row>
    <row r="28" spans="1:11" x14ac:dyDescent="0.25">
      <c r="A28" s="5" t="s">
        <v>284</v>
      </c>
      <c r="B28" s="5"/>
      <c r="C28" s="5"/>
      <c r="D28" s="5"/>
      <c r="E28" s="5"/>
      <c r="F28" s="5"/>
      <c r="G28" s="5"/>
      <c r="H28" s="73"/>
      <c r="I28" s="73"/>
      <c r="J28" s="73"/>
      <c r="K28" s="73"/>
    </row>
    <row r="29" spans="1:11" x14ac:dyDescent="0.25">
      <c r="A29" s="5" t="s">
        <v>291</v>
      </c>
      <c r="B29" s="5"/>
      <c r="C29" s="5"/>
      <c r="D29" s="5"/>
      <c r="E29" s="5"/>
      <c r="F29" s="5"/>
      <c r="G29" s="5"/>
      <c r="H29" s="73"/>
      <c r="I29" s="73"/>
      <c r="J29" s="73"/>
      <c r="K29" s="73"/>
    </row>
    <row r="30" spans="1:11" ht="17.25" customHeight="1" x14ac:dyDescent="0.25">
      <c r="A30" s="252" t="s">
        <v>292</v>
      </c>
      <c r="B30" s="252"/>
      <c r="C30" s="252"/>
      <c r="D30" s="252"/>
      <c r="E30" s="252"/>
      <c r="F30" s="252"/>
      <c r="G30" s="252"/>
      <c r="H30" s="73"/>
      <c r="I30" s="73"/>
      <c r="J30" s="73"/>
      <c r="K30" s="73"/>
    </row>
    <row r="31" spans="1:11" x14ac:dyDescent="0.25">
      <c r="A31" s="5" t="s">
        <v>287</v>
      </c>
      <c r="B31" s="5"/>
      <c r="C31" s="5"/>
      <c r="D31" s="5"/>
      <c r="E31" s="5"/>
      <c r="F31" s="5"/>
      <c r="G31" s="5"/>
      <c r="H31" s="73"/>
      <c r="I31" s="73"/>
      <c r="J31" s="73"/>
      <c r="K31" s="73"/>
    </row>
    <row r="32" spans="1:11" x14ac:dyDescent="0.25">
      <c r="A32" s="5"/>
      <c r="B32" s="5"/>
      <c r="C32" s="5"/>
      <c r="D32" s="5"/>
      <c r="E32" s="5"/>
      <c r="F32" s="5"/>
      <c r="G32" s="5"/>
      <c r="H32" s="73"/>
      <c r="I32" s="73"/>
      <c r="J32" s="73"/>
      <c r="K32" s="73"/>
    </row>
    <row r="33" spans="1:11" x14ac:dyDescent="0.25">
      <c r="A33" s="5" t="s">
        <v>293</v>
      </c>
      <c r="B33" s="5"/>
      <c r="C33" s="5"/>
      <c r="D33" s="5"/>
      <c r="E33" s="5"/>
      <c r="F33" s="5"/>
      <c r="G33" s="5"/>
      <c r="H33" s="73"/>
      <c r="I33" s="73"/>
      <c r="J33" s="73"/>
      <c r="K33" s="73"/>
    </row>
    <row r="34" spans="1:11" x14ac:dyDescent="0.25">
      <c r="A34" s="5" t="s">
        <v>294</v>
      </c>
      <c r="B34" s="5"/>
      <c r="C34" s="5"/>
      <c r="D34" s="5"/>
      <c r="E34" s="5"/>
      <c r="F34" s="5"/>
      <c r="G34" s="5"/>
      <c r="H34" s="73"/>
      <c r="I34" s="73"/>
      <c r="J34" s="73"/>
      <c r="K34" s="73"/>
    </row>
    <row r="35" spans="1:11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1:11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1:11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1:11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1:11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</row>
  </sheetData>
  <mergeCells count="16">
    <mergeCell ref="A30:G30"/>
    <mergeCell ref="A10:F10"/>
    <mergeCell ref="A11:F11"/>
    <mergeCell ref="A12:F12"/>
    <mergeCell ref="A17:B17"/>
    <mergeCell ref="D17:G17"/>
    <mergeCell ref="A18:B18"/>
    <mergeCell ref="A20:C20"/>
    <mergeCell ref="E20:G20"/>
    <mergeCell ref="A24:G24"/>
    <mergeCell ref="A9:F9"/>
    <mergeCell ref="A1:G1"/>
    <mergeCell ref="A3:G3"/>
    <mergeCell ref="A5:G5"/>
    <mergeCell ref="A7:F7"/>
    <mergeCell ref="A8:F8"/>
  </mergeCells>
  <pageMargins left="0.70866141732283472" right="0.70866141732283472" top="0.78740157480314965" bottom="0.78740157480314965" header="0.31496062992125984" footer="0.31496062992125984"/>
  <pageSetup paperSize="9" scale="93" orientation="portrait" r:id="rId1"/>
  <headerFooter>
    <oddFooter>&amp;CSeite 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"/>
  <sheetViews>
    <sheetView topLeftCell="A19" workbookViewId="0">
      <selection activeCell="G20" sqref="G20"/>
    </sheetView>
  </sheetViews>
  <sheetFormatPr baseColWidth="10" defaultRowHeight="15" x14ac:dyDescent="0.25"/>
  <cols>
    <col min="3" max="3" width="13.28515625" customWidth="1"/>
    <col min="4" max="4" width="18.7109375" customWidth="1"/>
    <col min="6" max="6" width="18.28515625" customWidth="1"/>
    <col min="7" max="7" width="19.140625" customWidth="1"/>
    <col min="8" max="8" width="12" bestFit="1" customWidth="1"/>
    <col min="9" max="9" width="13.85546875" customWidth="1"/>
  </cols>
  <sheetData>
    <row r="1" spans="1:13" ht="19.5" thickBot="1" x14ac:dyDescent="0.35">
      <c r="A1" s="68" t="s">
        <v>237</v>
      </c>
      <c r="B1" s="69"/>
      <c r="C1" s="69"/>
      <c r="D1" s="69"/>
      <c r="E1" s="69"/>
      <c r="F1" s="69"/>
      <c r="G1" s="69"/>
      <c r="H1" s="69"/>
      <c r="I1" s="70"/>
      <c r="J1" s="19"/>
      <c r="K1" s="19"/>
      <c r="L1" s="19"/>
      <c r="M1" s="19"/>
    </row>
    <row r="2" spans="1:13" ht="18.75" x14ac:dyDescent="0.3">
      <c r="A2" s="256" t="s">
        <v>295</v>
      </c>
      <c r="B2" s="257"/>
      <c r="C2" s="257"/>
      <c r="D2" s="257"/>
      <c r="E2" s="257"/>
      <c r="F2" s="257"/>
      <c r="G2" s="257"/>
      <c r="H2" s="257"/>
      <c r="I2" s="258"/>
      <c r="J2" s="19"/>
      <c r="K2" s="19"/>
      <c r="L2" s="19"/>
      <c r="M2" s="19"/>
    </row>
    <row r="3" spans="1:13" ht="18.75" x14ac:dyDescent="0.3">
      <c r="A3" s="259" t="str">
        <f>'4.2 Aufgabenstellung '!A1:G1</f>
        <v xml:space="preserve">4.2 Aufgabenstellung </v>
      </c>
      <c r="B3" s="260"/>
      <c r="C3" s="260"/>
      <c r="D3" s="260"/>
      <c r="E3" s="260"/>
      <c r="F3" s="260"/>
      <c r="G3" s="260"/>
      <c r="H3" s="260"/>
      <c r="I3" s="261"/>
      <c r="J3" s="19"/>
      <c r="K3" s="19"/>
      <c r="L3" s="19"/>
      <c r="M3" s="19"/>
    </row>
    <row r="4" spans="1:13" ht="18.75" x14ac:dyDescent="0.3">
      <c r="A4" s="259" t="str">
        <f>'4.2 Aufgabenstellung '!A3:G3</f>
        <v xml:space="preserve">Investition Mähdrescher </v>
      </c>
      <c r="B4" s="260"/>
      <c r="C4" s="260"/>
      <c r="D4" s="260"/>
      <c r="E4" s="260"/>
      <c r="F4" s="260"/>
      <c r="G4" s="260"/>
      <c r="H4" s="260"/>
      <c r="I4" s="261"/>
      <c r="J4" s="19"/>
      <c r="K4" s="19"/>
      <c r="L4" s="19"/>
      <c r="M4" s="19"/>
    </row>
    <row r="5" spans="1:13" x14ac:dyDescent="0.25">
      <c r="A5" s="5"/>
      <c r="B5" s="5"/>
      <c r="C5" s="5"/>
      <c r="D5" s="5"/>
      <c r="E5" s="5"/>
      <c r="F5" s="5"/>
      <c r="G5" s="5"/>
      <c r="H5" s="5"/>
      <c r="I5" s="5"/>
      <c r="J5" s="19"/>
      <c r="K5" s="19"/>
      <c r="L5" s="19"/>
      <c r="M5" s="19"/>
    </row>
    <row r="6" spans="1:13" ht="15.75" thickBot="1" x14ac:dyDescent="0.3">
      <c r="A6" s="5"/>
      <c r="B6" s="5"/>
      <c r="C6" s="5"/>
      <c r="D6" s="5"/>
      <c r="E6" s="5"/>
      <c r="F6" s="5"/>
      <c r="G6" s="5"/>
      <c r="H6" s="5"/>
      <c r="I6" s="5"/>
      <c r="J6" s="19"/>
      <c r="K6" s="19"/>
      <c r="L6" s="19"/>
      <c r="M6" s="19"/>
    </row>
    <row r="7" spans="1:13" ht="21.75" thickBot="1" x14ac:dyDescent="0.3">
      <c r="A7" s="229" t="s">
        <v>200</v>
      </c>
      <c r="B7" s="230"/>
      <c r="C7" s="230"/>
      <c r="D7" s="230"/>
      <c r="E7" s="230"/>
      <c r="F7" s="231"/>
      <c r="G7" s="5"/>
      <c r="H7" s="5"/>
      <c r="I7" s="5"/>
      <c r="J7" s="19"/>
      <c r="K7" s="19"/>
      <c r="L7" s="19"/>
      <c r="M7" s="19"/>
    </row>
    <row r="8" spans="1:13" ht="18.75" x14ac:dyDescent="0.3">
      <c r="A8" s="232" t="s">
        <v>4</v>
      </c>
      <c r="B8" s="232"/>
      <c r="C8" s="232"/>
      <c r="D8" s="232"/>
      <c r="E8" s="232"/>
      <c r="F8" s="18">
        <v>150000</v>
      </c>
      <c r="G8" s="5"/>
      <c r="H8" s="5"/>
      <c r="I8" s="5"/>
      <c r="J8" s="19"/>
      <c r="K8" s="19"/>
      <c r="L8" s="19"/>
      <c r="M8" s="19"/>
    </row>
    <row r="9" spans="1:13" ht="18.75" x14ac:dyDescent="0.3">
      <c r="A9" s="237" t="s">
        <v>191</v>
      </c>
      <c r="B9" s="237"/>
      <c r="C9" s="237"/>
      <c r="D9" s="237"/>
      <c r="E9" s="237"/>
      <c r="F9" s="28" t="s">
        <v>192</v>
      </c>
      <c r="G9" s="32" t="s">
        <v>196</v>
      </c>
      <c r="H9" s="5"/>
      <c r="I9" s="5"/>
      <c r="J9" s="19"/>
      <c r="K9" s="19"/>
      <c r="L9" s="19"/>
      <c r="M9" s="19"/>
    </row>
    <row r="10" spans="1:13" ht="18.75" x14ac:dyDescent="0.25">
      <c r="A10" s="233" t="s">
        <v>193</v>
      </c>
      <c r="B10" s="233"/>
      <c r="C10" s="233"/>
      <c r="D10" s="233"/>
      <c r="E10" s="233"/>
      <c r="F10" s="34">
        <v>0.5</v>
      </c>
      <c r="G10" s="30">
        <f>F8*F10</f>
        <v>75000</v>
      </c>
      <c r="H10" s="5"/>
      <c r="I10" s="5"/>
      <c r="J10" s="19"/>
      <c r="K10" s="19"/>
      <c r="L10" s="19"/>
      <c r="M10" s="19"/>
    </row>
    <row r="11" spans="1:13" ht="19.5" thickBot="1" x14ac:dyDescent="0.35">
      <c r="A11" s="238" t="s">
        <v>194</v>
      </c>
      <c r="B11" s="238"/>
      <c r="C11" s="238"/>
      <c r="D11" s="238"/>
      <c r="E11" s="238"/>
      <c r="F11" s="35">
        <v>0.5</v>
      </c>
      <c r="G11" s="30">
        <f>F8*F11</f>
        <v>75000</v>
      </c>
      <c r="H11" s="5"/>
      <c r="I11" s="5"/>
      <c r="J11" s="19"/>
      <c r="K11" s="19"/>
      <c r="L11" s="19"/>
      <c r="M11" s="19"/>
    </row>
    <row r="12" spans="1:13" ht="19.5" thickBot="1" x14ac:dyDescent="0.35">
      <c r="A12" s="239" t="s">
        <v>195</v>
      </c>
      <c r="B12" s="239"/>
      <c r="C12" s="239"/>
      <c r="D12" s="239"/>
      <c r="E12" s="239"/>
      <c r="F12" s="29">
        <f>SUM(F10:F11)</f>
        <v>1</v>
      </c>
      <c r="G12" s="31">
        <f>SUM(G10:G11)</f>
        <v>150000</v>
      </c>
      <c r="H12" s="36" t="str">
        <f>IF((F8-G12)=0,"OK","Abstimmung")</f>
        <v>OK</v>
      </c>
      <c r="I12" s="5"/>
      <c r="J12" s="19"/>
      <c r="K12" s="19"/>
      <c r="L12" s="19"/>
      <c r="M12" s="19"/>
    </row>
    <row r="13" spans="1:13" ht="19.5" thickTop="1" x14ac:dyDescent="0.3">
      <c r="A13" s="233" t="s">
        <v>5</v>
      </c>
      <c r="B13" s="233"/>
      <c r="C13" s="233"/>
      <c r="D13" s="233"/>
      <c r="E13" s="233"/>
      <c r="F13" s="1">
        <v>36000</v>
      </c>
      <c r="G13" s="20" t="s">
        <v>11</v>
      </c>
      <c r="H13" s="21"/>
      <c r="I13" s="22"/>
      <c r="J13" s="19"/>
      <c r="K13" s="19"/>
      <c r="L13" s="19"/>
      <c r="M13" s="19"/>
    </row>
    <row r="14" spans="1:13" ht="33" customHeight="1" x14ac:dyDescent="0.25">
      <c r="A14" s="191" t="s">
        <v>6</v>
      </c>
      <c r="B14" s="191"/>
      <c r="C14" s="191"/>
      <c r="D14" s="191"/>
      <c r="E14" s="191"/>
      <c r="F14" s="8">
        <v>11700</v>
      </c>
      <c r="G14" s="234" t="s">
        <v>12</v>
      </c>
      <c r="H14" s="235"/>
      <c r="I14" s="236"/>
      <c r="J14" s="19"/>
      <c r="K14" s="19"/>
      <c r="L14" s="19"/>
      <c r="M14" s="19"/>
    </row>
    <row r="15" spans="1:13" ht="33" customHeight="1" x14ac:dyDescent="0.25">
      <c r="A15" s="191" t="s">
        <v>197</v>
      </c>
      <c r="B15" s="191"/>
      <c r="C15" s="191"/>
      <c r="D15" s="191"/>
      <c r="E15" s="191"/>
      <c r="F15" s="8">
        <v>12</v>
      </c>
      <c r="G15" s="33"/>
      <c r="H15" s="33"/>
      <c r="I15" s="33"/>
      <c r="J15" s="19"/>
      <c r="K15" s="19"/>
      <c r="L15" s="19"/>
      <c r="M15" s="19"/>
    </row>
    <row r="16" spans="1:13" ht="33" customHeight="1" x14ac:dyDescent="0.25">
      <c r="A16" s="191" t="s">
        <v>198</v>
      </c>
      <c r="B16" s="191"/>
      <c r="C16" s="191"/>
      <c r="D16" s="191"/>
      <c r="E16" s="191"/>
      <c r="F16" s="42">
        <f>G16</f>
        <v>0.05</v>
      </c>
      <c r="G16" s="120">
        <v>0.05</v>
      </c>
      <c r="H16" s="33"/>
      <c r="I16" s="33"/>
      <c r="J16" s="19"/>
      <c r="K16" s="19"/>
      <c r="L16" s="19"/>
      <c r="M16" s="19"/>
    </row>
    <row r="17" spans="1:13" ht="30" customHeight="1" x14ac:dyDescent="0.25">
      <c r="A17" s="191" t="s">
        <v>199</v>
      </c>
      <c r="B17" s="191"/>
      <c r="C17" s="191"/>
      <c r="D17" s="191"/>
      <c r="E17" s="191"/>
      <c r="F17" s="42">
        <f>G17</f>
        <v>0.02</v>
      </c>
      <c r="G17" s="120">
        <v>0.02</v>
      </c>
      <c r="H17" s="5"/>
      <c r="I17" s="5"/>
      <c r="J17" s="19"/>
      <c r="K17" s="19"/>
      <c r="L17" s="19"/>
      <c r="M17" s="19"/>
    </row>
    <row r="18" spans="1:13" ht="18.75" x14ac:dyDescent="0.25">
      <c r="A18" s="191" t="s">
        <v>8</v>
      </c>
      <c r="B18" s="191"/>
      <c r="C18" s="191"/>
      <c r="D18" s="191"/>
      <c r="E18" s="191"/>
      <c r="F18" s="8">
        <v>12</v>
      </c>
      <c r="G18" s="5"/>
      <c r="H18" s="5"/>
      <c r="I18" s="5"/>
      <c r="J18" s="19"/>
      <c r="K18" s="19"/>
      <c r="L18" s="19"/>
      <c r="M18" s="19"/>
    </row>
    <row r="19" spans="1:13" ht="15.75" thickBot="1" x14ac:dyDescent="0.3">
      <c r="A19" s="5"/>
      <c r="B19" s="5"/>
      <c r="C19" s="5"/>
      <c r="D19" s="5"/>
      <c r="E19" s="5"/>
      <c r="F19" s="5"/>
      <c r="G19" s="5"/>
      <c r="H19" s="5"/>
      <c r="I19" s="5"/>
      <c r="J19" s="19"/>
      <c r="K19" s="19"/>
      <c r="L19" s="19"/>
      <c r="M19" s="19"/>
    </row>
    <row r="20" spans="1:13" ht="19.5" thickBot="1" x14ac:dyDescent="0.3">
      <c r="A20" s="212" t="s">
        <v>159</v>
      </c>
      <c r="B20" s="213"/>
      <c r="C20" s="213"/>
      <c r="D20" s="213"/>
      <c r="E20" s="213"/>
      <c r="F20" s="214"/>
      <c r="G20" s="5"/>
      <c r="H20" s="5"/>
      <c r="I20" s="5"/>
      <c r="J20" s="19"/>
      <c r="K20" s="19"/>
      <c r="L20" s="19"/>
      <c r="M20" s="19"/>
    </row>
    <row r="21" spans="1:13" x14ac:dyDescent="0.25">
      <c r="A21" s="5" t="s">
        <v>190</v>
      </c>
      <c r="B21" s="5"/>
      <c r="C21" s="5"/>
      <c r="D21" s="5"/>
      <c r="E21" s="5"/>
      <c r="F21" s="5"/>
      <c r="G21" s="5"/>
      <c r="H21" s="5"/>
      <c r="I21" s="5"/>
      <c r="J21" s="19"/>
      <c r="K21" s="19"/>
      <c r="L21" s="19"/>
      <c r="M21" s="19"/>
    </row>
    <row r="22" spans="1:13" ht="15.75" thickBot="1" x14ac:dyDescent="0.3">
      <c r="A22" s="5"/>
      <c r="B22" s="5"/>
      <c r="C22" s="5"/>
      <c r="D22" s="5"/>
      <c r="E22" s="5"/>
      <c r="F22" s="5"/>
      <c r="G22" s="5"/>
      <c r="H22" s="5"/>
      <c r="I22" s="5"/>
      <c r="J22" s="19"/>
      <c r="K22" s="19"/>
      <c r="L22" s="19"/>
      <c r="M22" s="19"/>
    </row>
    <row r="23" spans="1:13" ht="21.75" thickBot="1" x14ac:dyDescent="0.4">
      <c r="A23" s="204" t="s">
        <v>16</v>
      </c>
      <c r="B23" s="205"/>
      <c r="C23" s="205"/>
      <c r="D23" s="205"/>
      <c r="E23" s="205"/>
      <c r="F23" s="205"/>
      <c r="G23" s="205"/>
      <c r="H23" s="205"/>
      <c r="I23" s="206"/>
      <c r="J23" s="19"/>
      <c r="K23" s="19"/>
      <c r="L23" s="19"/>
      <c r="M23" s="19"/>
    </row>
    <row r="24" spans="1:13" ht="21" x14ac:dyDescent="0.35">
      <c r="A24" s="194" t="s">
        <v>210</v>
      </c>
      <c r="B24" s="194"/>
      <c r="C24" s="194"/>
      <c r="D24" s="194"/>
      <c r="E24" s="194"/>
      <c r="F24" s="194"/>
      <c r="G24" s="40"/>
      <c r="H24" s="40"/>
      <c r="I24" s="40"/>
      <c r="J24" s="19"/>
      <c r="K24" s="19"/>
      <c r="L24" s="19"/>
      <c r="M24" s="19"/>
    </row>
    <row r="25" spans="1:13" ht="21" x14ac:dyDescent="0.35">
      <c r="A25" s="216" t="s">
        <v>243</v>
      </c>
      <c r="B25" s="216"/>
      <c r="C25" s="216"/>
      <c r="D25" s="39">
        <f>1+F17</f>
        <v>1.02</v>
      </c>
      <c r="E25" s="195" t="s">
        <v>208</v>
      </c>
      <c r="F25" s="195"/>
      <c r="G25" s="40"/>
      <c r="H25" s="40"/>
      <c r="I25" s="40"/>
      <c r="J25" s="19"/>
      <c r="K25" s="19"/>
      <c r="L25" s="19"/>
      <c r="M25" s="19"/>
    </row>
    <row r="26" spans="1:13" ht="21" x14ac:dyDescent="0.35">
      <c r="A26" s="217" t="s">
        <v>244</v>
      </c>
      <c r="B26" s="217"/>
      <c r="C26" s="217"/>
      <c r="D26" s="37">
        <f>1+F16</f>
        <v>1.05</v>
      </c>
      <c r="E26" s="195" t="s">
        <v>209</v>
      </c>
      <c r="F26" s="195"/>
      <c r="G26" s="40"/>
      <c r="H26" s="40"/>
      <c r="I26" s="40"/>
      <c r="J26" s="19"/>
      <c r="K26" s="19"/>
      <c r="L26" s="19"/>
      <c r="M26" s="19"/>
    </row>
    <row r="27" spans="1:13" ht="21" x14ac:dyDescent="0.35">
      <c r="A27" s="217" t="s">
        <v>245</v>
      </c>
      <c r="B27" s="217"/>
      <c r="C27" s="217"/>
      <c r="D27" s="38">
        <f>(D26^F15*(D26-1))/((D26^F15)-1)</f>
        <v>0.1128254100208155</v>
      </c>
      <c r="E27" s="195" t="s">
        <v>204</v>
      </c>
      <c r="F27" s="195"/>
      <c r="G27" s="40"/>
      <c r="H27" s="40"/>
      <c r="I27" s="40"/>
      <c r="J27" s="19"/>
      <c r="K27" s="19"/>
      <c r="L27" s="19"/>
      <c r="M27" s="19"/>
    </row>
    <row r="28" spans="1:13" ht="21" x14ac:dyDescent="0.35">
      <c r="A28" s="217" t="s">
        <v>246</v>
      </c>
      <c r="B28" s="217"/>
      <c r="C28" s="217"/>
      <c r="D28" s="38">
        <f>(D25^F18*(D25-1))/((D25^F18)-1)</f>
        <v>9.4559596622951589E-2</v>
      </c>
      <c r="E28" s="195" t="s">
        <v>203</v>
      </c>
      <c r="F28" s="195"/>
      <c r="G28" s="40"/>
      <c r="H28" s="40"/>
      <c r="I28" s="40"/>
      <c r="J28" s="19"/>
      <c r="K28" s="19"/>
      <c r="L28" s="19"/>
      <c r="M28" s="19"/>
    </row>
    <row r="29" spans="1:13" ht="21" x14ac:dyDescent="0.35">
      <c r="A29" s="217" t="s">
        <v>247</v>
      </c>
      <c r="B29" s="217"/>
      <c r="C29" s="217"/>
      <c r="D29" s="51">
        <f>((D25^F15)-1)/((D25^F15)*(D25-1))</f>
        <v>10.575341220917171</v>
      </c>
      <c r="E29" s="195" t="s">
        <v>248</v>
      </c>
      <c r="F29" s="195"/>
      <c r="G29" s="40"/>
      <c r="H29" s="40"/>
      <c r="I29" s="40"/>
      <c r="J29" s="19"/>
      <c r="K29" s="19"/>
      <c r="L29" s="19"/>
      <c r="M29" s="19"/>
    </row>
    <row r="30" spans="1:13" ht="21" x14ac:dyDescent="0.35">
      <c r="A30" s="217"/>
      <c r="B30" s="217"/>
      <c r="C30" s="217"/>
      <c r="D30" s="38"/>
      <c r="E30" s="195"/>
      <c r="F30" s="195"/>
      <c r="G30" s="40"/>
      <c r="H30" s="40"/>
      <c r="I30" s="40"/>
      <c r="J30" s="19"/>
      <c r="K30" s="19"/>
      <c r="L30" s="19"/>
      <c r="M30" s="19"/>
    </row>
    <row r="31" spans="1:13" ht="21" x14ac:dyDescent="0.35">
      <c r="A31" s="40" t="s">
        <v>250</v>
      </c>
      <c r="B31" s="40"/>
      <c r="C31" s="40"/>
      <c r="D31" s="40"/>
      <c r="E31" s="40"/>
      <c r="F31" s="40"/>
      <c r="G31" s="40"/>
      <c r="H31" s="40"/>
      <c r="I31" s="40"/>
      <c r="J31" s="19"/>
      <c r="K31" s="19"/>
      <c r="L31" s="19"/>
      <c r="M31" s="19"/>
    </row>
    <row r="32" spans="1:13" ht="21" x14ac:dyDescent="0.35">
      <c r="A32" s="53" t="s">
        <v>251</v>
      </c>
      <c r="B32" s="54"/>
      <c r="C32" s="55"/>
      <c r="D32" s="52">
        <f>G11*D27</f>
        <v>8461.9057515611621</v>
      </c>
      <c r="E32" s="40" t="s">
        <v>252</v>
      </c>
      <c r="F32" s="40"/>
      <c r="G32" s="40"/>
      <c r="H32" s="40"/>
      <c r="I32" s="40"/>
      <c r="J32" s="19"/>
      <c r="K32" s="19"/>
      <c r="L32" s="19"/>
      <c r="M32" s="19"/>
    </row>
    <row r="33" spans="1:13" ht="21" x14ac:dyDescent="0.35">
      <c r="A33" s="53" t="s">
        <v>9</v>
      </c>
      <c r="B33" s="54"/>
      <c r="C33" s="55"/>
      <c r="D33" s="52">
        <f>D32*D29</f>
        <v>89487.540702000842</v>
      </c>
      <c r="E33" s="40"/>
      <c r="F33" s="40"/>
      <c r="G33" s="40"/>
      <c r="H33" s="40"/>
      <c r="I33" s="40"/>
      <c r="J33" s="19"/>
      <c r="K33" s="19"/>
      <c r="L33" s="19"/>
      <c r="M33" s="19"/>
    </row>
    <row r="34" spans="1:13" ht="21" x14ac:dyDescent="0.35">
      <c r="A34" s="53" t="s">
        <v>253</v>
      </c>
      <c r="B34" s="54"/>
      <c r="C34" s="55"/>
      <c r="D34" s="52">
        <f>D33*D28</f>
        <v>8461.9057515611621</v>
      </c>
      <c r="E34" s="40"/>
      <c r="F34" s="40"/>
      <c r="G34" s="40"/>
      <c r="H34" s="40"/>
      <c r="I34" s="40"/>
      <c r="J34" s="19"/>
      <c r="K34" s="19"/>
      <c r="L34" s="19"/>
      <c r="M34" s="19"/>
    </row>
    <row r="35" spans="1:13" x14ac:dyDescent="0.25">
      <c r="A35" s="5"/>
      <c r="B35" s="5"/>
      <c r="C35" s="5"/>
      <c r="D35" s="5"/>
      <c r="E35" s="5"/>
      <c r="F35" s="5"/>
      <c r="G35" s="5"/>
      <c r="H35" s="5"/>
      <c r="I35" s="5"/>
      <c r="J35" s="19"/>
      <c r="K35" s="19"/>
      <c r="L35" s="19"/>
      <c r="M35" s="19"/>
    </row>
    <row r="36" spans="1:13" ht="18.75" x14ac:dyDescent="0.3">
      <c r="A36" s="218" t="s">
        <v>13</v>
      </c>
      <c r="B36" s="218"/>
      <c r="C36" s="218"/>
      <c r="D36" s="218"/>
      <c r="E36" s="218"/>
      <c r="F36" s="60">
        <f>F13-F14</f>
        <v>24300</v>
      </c>
      <c r="G36" s="5"/>
      <c r="H36" s="5"/>
      <c r="I36" s="5"/>
      <c r="J36" s="19"/>
      <c r="K36" s="19"/>
      <c r="L36" s="19"/>
      <c r="M36" s="19"/>
    </row>
    <row r="37" spans="1:13" ht="18.75" x14ac:dyDescent="0.3">
      <c r="A37" s="219" t="s">
        <v>99</v>
      </c>
      <c r="B37" s="220"/>
      <c r="C37" s="220"/>
      <c r="D37" s="220"/>
      <c r="E37" s="221"/>
      <c r="F37" s="5"/>
      <c r="G37" s="5"/>
      <c r="H37" s="5"/>
      <c r="I37" s="5"/>
      <c r="J37" s="19"/>
      <c r="K37" s="19"/>
      <c r="L37" s="19"/>
      <c r="M37" s="19"/>
    </row>
    <row r="38" spans="1:13" ht="18.75" x14ac:dyDescent="0.3">
      <c r="A38" s="215" t="s">
        <v>234</v>
      </c>
      <c r="B38" s="215"/>
      <c r="C38" s="215"/>
      <c r="D38" s="56">
        <f>D28*G10</f>
        <v>7091.9697467213691</v>
      </c>
      <c r="E38" s="5" t="s">
        <v>254</v>
      </c>
      <c r="F38" s="5"/>
      <c r="G38" s="5"/>
      <c r="H38" s="5"/>
      <c r="I38" s="5"/>
      <c r="J38" s="19"/>
      <c r="K38" s="19"/>
      <c r="L38" s="19"/>
      <c r="M38" s="19"/>
    </row>
    <row r="39" spans="1:13" ht="18.75" x14ac:dyDescent="0.3">
      <c r="A39" s="211" t="s">
        <v>249</v>
      </c>
      <c r="B39" s="211"/>
      <c r="C39" s="211"/>
      <c r="D39" s="57">
        <f>G11*D27*D29*D28</f>
        <v>8461.9057515611621</v>
      </c>
      <c r="E39" s="5" t="s">
        <v>255</v>
      </c>
      <c r="F39" s="5"/>
      <c r="G39" s="5"/>
      <c r="H39" s="5"/>
      <c r="I39" s="5"/>
      <c r="J39" s="19"/>
      <c r="K39" s="19"/>
      <c r="L39" s="19"/>
      <c r="M39" s="19"/>
    </row>
    <row r="40" spans="1:13" ht="19.5" thickBot="1" x14ac:dyDescent="0.35">
      <c r="A40" s="192" t="s">
        <v>207</v>
      </c>
      <c r="B40" s="192"/>
      <c r="C40" s="192"/>
      <c r="D40" s="192"/>
      <c r="E40" s="192"/>
      <c r="F40" s="58">
        <f>SUM(D38:D39)</f>
        <v>15553.87549828253</v>
      </c>
      <c r="G40" s="5"/>
      <c r="H40" s="5"/>
      <c r="I40" s="5"/>
      <c r="J40" s="19"/>
      <c r="K40" s="19"/>
      <c r="L40" s="19"/>
      <c r="M40" s="19"/>
    </row>
    <row r="41" spans="1:13" ht="19.5" thickBot="1" x14ac:dyDescent="0.35">
      <c r="A41" s="193" t="s">
        <v>15</v>
      </c>
      <c r="B41" s="193"/>
      <c r="C41" s="193"/>
      <c r="D41" s="193"/>
      <c r="E41" s="193"/>
      <c r="F41" s="59">
        <f>F36-F40</f>
        <v>8746.1245017174697</v>
      </c>
      <c r="G41" s="5"/>
      <c r="H41" s="5"/>
      <c r="I41" s="5"/>
      <c r="J41" s="19"/>
      <c r="K41" s="19"/>
      <c r="L41" s="19"/>
      <c r="M41" s="19"/>
    </row>
    <row r="42" spans="1:13" ht="15.75" thickTop="1" x14ac:dyDescent="0.25">
      <c r="A42" s="5"/>
      <c r="B42" s="5"/>
      <c r="C42" s="5"/>
      <c r="D42" s="5"/>
      <c r="E42" s="5"/>
      <c r="F42" s="5"/>
      <c r="G42" s="5"/>
      <c r="H42" s="5"/>
      <c r="I42" s="5"/>
      <c r="J42" s="19"/>
      <c r="K42" s="19"/>
      <c r="L42" s="19"/>
      <c r="M42" s="19"/>
    </row>
    <row r="43" spans="1:13" ht="19.5" thickBot="1" x14ac:dyDescent="0.35">
      <c r="A43" s="208" t="s">
        <v>17</v>
      </c>
      <c r="B43" s="209"/>
      <c r="C43" s="209"/>
      <c r="D43" s="207" t="str">
        <f>IF(F41&gt;=0,"wirtschaftlich","unwirtschaftlich")</f>
        <v>wirtschaftlich</v>
      </c>
      <c r="E43" s="207"/>
      <c r="F43" s="209" t="s">
        <v>18</v>
      </c>
      <c r="G43" s="210"/>
      <c r="H43" s="5"/>
      <c r="I43" s="5"/>
      <c r="J43" s="19"/>
      <c r="K43" s="19"/>
      <c r="L43" s="19"/>
      <c r="M43" s="19"/>
    </row>
    <row r="44" spans="1:13" ht="15.75" thickTop="1" x14ac:dyDescent="0.25">
      <c r="A44" s="5"/>
      <c r="B44" s="5"/>
      <c r="C44" s="5"/>
      <c r="D44" s="5"/>
      <c r="E44" s="5"/>
      <c r="F44" s="5"/>
      <c r="G44" s="5"/>
      <c r="H44" s="5"/>
      <c r="I44" s="5"/>
      <c r="J44" s="19"/>
      <c r="K44" s="19"/>
      <c r="L44" s="19"/>
      <c r="M44" s="19"/>
    </row>
    <row r="45" spans="1:13" ht="18.75" x14ac:dyDescent="0.3">
      <c r="A45" s="23" t="s">
        <v>19</v>
      </c>
      <c r="B45" s="5"/>
      <c r="C45" s="5"/>
      <c r="D45" s="5"/>
      <c r="E45" s="5"/>
      <c r="F45" s="5"/>
      <c r="G45" s="5"/>
      <c r="H45" s="5"/>
      <c r="I45" s="5"/>
      <c r="J45" s="19"/>
      <c r="K45" s="19"/>
      <c r="L45" s="19"/>
      <c r="M45" s="19"/>
    </row>
    <row r="46" spans="1:13" ht="18.75" x14ac:dyDescent="0.3">
      <c r="A46" s="23" t="s">
        <v>20</v>
      </c>
      <c r="B46" s="5"/>
      <c r="C46" s="5"/>
      <c r="D46" s="5"/>
      <c r="E46" s="5"/>
      <c r="F46" s="24">
        <f>F36</f>
        <v>24300</v>
      </c>
      <c r="G46" s="5"/>
      <c r="H46" s="5"/>
      <c r="I46" s="5"/>
      <c r="J46" s="19"/>
      <c r="K46" s="19"/>
      <c r="L46" s="19"/>
      <c r="M46" s="19"/>
    </row>
    <row r="47" spans="1:13" ht="18.75" x14ac:dyDescent="0.3">
      <c r="A47" s="23" t="s">
        <v>21</v>
      </c>
      <c r="B47" s="5"/>
      <c r="C47" s="5"/>
      <c r="D47" s="196">
        <f>F40</f>
        <v>15553.87549828253</v>
      </c>
      <c r="E47" s="197"/>
      <c r="F47" s="23" t="s">
        <v>22</v>
      </c>
      <c r="G47" s="5"/>
      <c r="H47" s="5"/>
      <c r="I47" s="5"/>
      <c r="J47" s="19"/>
      <c r="K47" s="19"/>
      <c r="L47" s="19"/>
      <c r="M47" s="19"/>
    </row>
    <row r="48" spans="1:13" ht="18.75" x14ac:dyDescent="0.3">
      <c r="A48" s="23" t="s">
        <v>23</v>
      </c>
      <c r="B48" s="5"/>
      <c r="C48" s="5"/>
      <c r="D48" s="5"/>
      <c r="E48" s="5"/>
      <c r="F48" s="2">
        <f>F8</f>
        <v>150000</v>
      </c>
      <c r="G48" s="5"/>
      <c r="H48" s="5"/>
      <c r="I48" s="5"/>
      <c r="J48" s="19"/>
      <c r="K48" s="19"/>
      <c r="L48" s="19"/>
      <c r="M48" s="19"/>
    </row>
    <row r="49" spans="1:13" ht="18.75" x14ac:dyDescent="0.3">
      <c r="A49" s="23" t="s">
        <v>24</v>
      </c>
      <c r="B49" s="5"/>
      <c r="C49" s="5"/>
      <c r="D49" s="5"/>
      <c r="E49" s="25">
        <f>F18</f>
        <v>12</v>
      </c>
      <c r="F49" s="23" t="s">
        <v>25</v>
      </c>
      <c r="G49" s="5"/>
      <c r="H49" s="5"/>
      <c r="I49" s="5"/>
      <c r="J49" s="19"/>
      <c r="K49" s="19"/>
      <c r="L49" s="19"/>
      <c r="M49" s="19"/>
    </row>
    <row r="50" spans="1:13" ht="18.75" x14ac:dyDescent="0.3">
      <c r="A50" s="23" t="s">
        <v>211</v>
      </c>
      <c r="B50" s="5"/>
      <c r="C50" s="5"/>
      <c r="D50" s="5"/>
      <c r="E50" s="5"/>
      <c r="F50" s="26">
        <f>F17</f>
        <v>0.02</v>
      </c>
      <c r="G50" s="23" t="s">
        <v>213</v>
      </c>
      <c r="H50" s="5"/>
      <c r="I50" s="5"/>
      <c r="J50" s="19"/>
      <c r="K50" s="19"/>
      <c r="L50" s="19"/>
      <c r="M50" s="19"/>
    </row>
    <row r="51" spans="1:13" ht="18.75" x14ac:dyDescent="0.3">
      <c r="A51" s="23" t="s">
        <v>212</v>
      </c>
      <c r="B51" s="5"/>
      <c r="C51" s="5"/>
      <c r="D51" s="5"/>
      <c r="E51" s="5"/>
      <c r="F51" s="121">
        <f>F16</f>
        <v>0.05</v>
      </c>
      <c r="G51" s="23" t="s">
        <v>26</v>
      </c>
      <c r="H51" s="5"/>
      <c r="I51" s="5"/>
      <c r="J51" s="19"/>
      <c r="K51" s="19"/>
      <c r="L51" s="19"/>
      <c r="M51" s="19"/>
    </row>
    <row r="52" spans="1:13" ht="19.5" thickBot="1" x14ac:dyDescent="0.35">
      <c r="A52" s="23"/>
      <c r="B52" s="5"/>
      <c r="C52" s="5"/>
      <c r="D52" s="5"/>
      <c r="E52" s="5"/>
      <c r="F52" s="27"/>
      <c r="G52" s="23"/>
      <c r="H52" s="5"/>
      <c r="I52" s="5"/>
      <c r="J52" s="19"/>
      <c r="K52" s="19"/>
      <c r="L52" s="19"/>
      <c r="M52" s="19"/>
    </row>
    <row r="53" spans="1:13" ht="21.75" thickBot="1" x14ac:dyDescent="0.4">
      <c r="A53" s="204" t="s">
        <v>27</v>
      </c>
      <c r="B53" s="205"/>
      <c r="C53" s="205"/>
      <c r="D53" s="205"/>
      <c r="E53" s="205"/>
      <c r="F53" s="205"/>
      <c r="G53" s="205"/>
      <c r="H53" s="205"/>
      <c r="I53" s="206"/>
      <c r="J53" s="19"/>
      <c r="K53" s="19"/>
      <c r="L53" s="19"/>
      <c r="M53" s="19"/>
    </row>
    <row r="54" spans="1:13" x14ac:dyDescent="0.25">
      <c r="A54" s="5"/>
      <c r="B54" s="5"/>
      <c r="C54" s="5"/>
      <c r="D54" s="5"/>
      <c r="E54" s="5"/>
      <c r="F54" s="5"/>
      <c r="G54" s="5"/>
      <c r="H54" s="5"/>
      <c r="I54" s="5"/>
      <c r="J54" s="19"/>
      <c r="K54" s="19"/>
      <c r="L54" s="19"/>
      <c r="M54" s="19"/>
    </row>
    <row r="55" spans="1:13" ht="18.75" x14ac:dyDescent="0.3">
      <c r="A55" s="23" t="s">
        <v>28</v>
      </c>
      <c r="B55" s="5"/>
      <c r="C55" s="5"/>
      <c r="D55" s="5"/>
      <c r="E55" s="5"/>
      <c r="F55" s="5"/>
      <c r="G55" s="5"/>
      <c r="H55" s="5"/>
      <c r="I55" s="5"/>
      <c r="J55" s="19"/>
      <c r="K55" s="19"/>
      <c r="L55" s="19"/>
      <c r="M55" s="19"/>
    </row>
    <row r="56" spans="1:13" ht="18.75" x14ac:dyDescent="0.3">
      <c r="A56" s="23" t="s">
        <v>29</v>
      </c>
      <c r="B56" s="23"/>
      <c r="C56" s="23"/>
      <c r="D56" s="23"/>
      <c r="E56" s="23"/>
      <c r="F56" s="23"/>
      <c r="G56" s="5"/>
      <c r="H56" s="5"/>
      <c r="I56" s="5"/>
      <c r="J56" s="19"/>
      <c r="K56" s="19"/>
      <c r="L56" s="19"/>
      <c r="M56" s="19"/>
    </row>
    <row r="57" spans="1:13" ht="18.75" x14ac:dyDescent="0.3">
      <c r="A57" s="23" t="s">
        <v>30</v>
      </c>
      <c r="B57" s="23"/>
      <c r="C57" s="23"/>
      <c r="D57" s="23"/>
      <c r="E57" s="23"/>
      <c r="F57" s="23"/>
      <c r="G57" s="5"/>
      <c r="H57" s="5"/>
      <c r="I57" s="5"/>
      <c r="J57" s="19"/>
      <c r="K57" s="19"/>
      <c r="L57" s="19"/>
      <c r="M57" s="19"/>
    </row>
    <row r="58" spans="1:13" ht="18.75" x14ac:dyDescent="0.3">
      <c r="A58" s="23" t="s">
        <v>32</v>
      </c>
      <c r="B58" s="23"/>
      <c r="C58" s="23"/>
      <c r="D58" s="23"/>
      <c r="E58" s="23"/>
      <c r="F58" s="23"/>
      <c r="G58" s="5"/>
      <c r="H58" s="5"/>
      <c r="I58" s="5"/>
      <c r="J58" s="19"/>
      <c r="K58" s="19"/>
      <c r="L58" s="19"/>
      <c r="M58" s="19"/>
    </row>
    <row r="59" spans="1:13" ht="18.75" x14ac:dyDescent="0.3">
      <c r="A59" s="23" t="s">
        <v>31</v>
      </c>
      <c r="B59" s="23"/>
      <c r="C59" s="23"/>
      <c r="D59" s="23"/>
      <c r="E59" s="23"/>
      <c r="F59" s="23"/>
      <c r="G59" s="5"/>
      <c r="H59" s="5"/>
      <c r="I59" s="5"/>
      <c r="J59" s="19"/>
      <c r="K59" s="19"/>
      <c r="L59" s="19"/>
      <c r="M59" s="19"/>
    </row>
    <row r="60" spans="1:13" ht="18.75" x14ac:dyDescent="0.3">
      <c r="A60" s="23" t="s">
        <v>33</v>
      </c>
      <c r="B60" s="23"/>
      <c r="C60" s="23"/>
      <c r="D60" s="23"/>
      <c r="E60" s="23"/>
      <c r="F60" s="23"/>
      <c r="G60" s="5"/>
      <c r="H60" s="5"/>
      <c r="I60" s="5"/>
      <c r="J60" s="19"/>
      <c r="K60" s="19"/>
      <c r="L60" s="19"/>
      <c r="M60" s="19"/>
    </row>
    <row r="61" spans="1:13" ht="18.75" x14ac:dyDescent="0.3">
      <c r="A61" s="23"/>
      <c r="B61" s="23"/>
      <c r="C61" s="23"/>
      <c r="D61" s="23"/>
      <c r="E61" s="23"/>
      <c r="F61" s="23"/>
      <c r="G61" s="5"/>
      <c r="H61" s="5"/>
      <c r="I61" s="5"/>
      <c r="J61" s="19"/>
      <c r="K61" s="19"/>
      <c r="L61" s="19"/>
      <c r="M61" s="19"/>
    </row>
    <row r="62" spans="1:13" ht="19.5" thickBot="1" x14ac:dyDescent="0.35">
      <c r="A62" s="23" t="s">
        <v>34</v>
      </c>
      <c r="B62" s="23"/>
      <c r="C62" s="23"/>
      <c r="D62" s="23"/>
      <c r="E62" s="23"/>
      <c r="F62" s="23"/>
      <c r="G62" s="5"/>
      <c r="H62" s="5"/>
      <c r="I62" s="5"/>
      <c r="J62" s="19"/>
      <c r="K62" s="19"/>
      <c r="L62" s="19"/>
      <c r="M62" s="19"/>
    </row>
    <row r="63" spans="1:13" ht="19.5" thickBot="1" x14ac:dyDescent="0.35">
      <c r="A63" s="163" t="s">
        <v>42</v>
      </c>
      <c r="B63" s="164"/>
      <c r="C63" s="164"/>
      <c r="D63" s="164"/>
      <c r="E63" s="164"/>
      <c r="F63" s="164"/>
      <c r="G63" s="165"/>
      <c r="H63" s="5"/>
      <c r="I63" s="5"/>
      <c r="J63" s="19"/>
      <c r="K63" s="19"/>
      <c r="L63" s="19"/>
      <c r="M63" s="19"/>
    </row>
    <row r="64" spans="1:13" ht="18.75" x14ac:dyDescent="0.3">
      <c r="A64" s="201" t="s">
        <v>35</v>
      </c>
      <c r="B64" s="201"/>
      <c r="C64" s="201"/>
      <c r="D64" s="201"/>
      <c r="E64" s="201"/>
      <c r="F64" s="201"/>
      <c r="G64" s="61">
        <f>F13</f>
        <v>36000</v>
      </c>
      <c r="H64" s="5"/>
      <c r="I64" s="5"/>
      <c r="J64" s="19"/>
      <c r="K64" s="19"/>
      <c r="L64" s="19"/>
      <c r="M64" s="19"/>
    </row>
    <row r="65" spans="1:13" ht="18.75" x14ac:dyDescent="0.3">
      <c r="A65" s="202" t="s">
        <v>36</v>
      </c>
      <c r="B65" s="202"/>
      <c r="C65" s="202"/>
      <c r="D65" s="202"/>
      <c r="E65" s="202"/>
      <c r="F65" s="202"/>
      <c r="G65" s="62">
        <f>F14</f>
        <v>11700</v>
      </c>
      <c r="H65" s="5"/>
      <c r="I65" s="5"/>
      <c r="J65" s="19"/>
      <c r="K65" s="19"/>
      <c r="L65" s="19"/>
      <c r="M65" s="19"/>
    </row>
    <row r="66" spans="1:13" ht="30.6" customHeight="1" thickBot="1" x14ac:dyDescent="0.35">
      <c r="A66" s="198" t="s">
        <v>37</v>
      </c>
      <c r="B66" s="198"/>
      <c r="C66" s="198"/>
      <c r="D66" s="198"/>
      <c r="E66" s="198"/>
      <c r="F66" s="3"/>
      <c r="G66" s="4"/>
      <c r="H66" s="5"/>
      <c r="I66" s="5"/>
      <c r="J66" s="19"/>
      <c r="K66" s="19"/>
      <c r="L66" s="19"/>
      <c r="M66" s="19"/>
    </row>
    <row r="67" spans="1:13" ht="19.5" thickBot="1" x14ac:dyDescent="0.35">
      <c r="A67" s="203" t="s">
        <v>38</v>
      </c>
      <c r="B67" s="203"/>
      <c r="C67" s="203"/>
      <c r="D67" s="203"/>
      <c r="E67" s="203"/>
      <c r="F67" s="203"/>
      <c r="G67" s="122">
        <f>G64-G65</f>
        <v>24300</v>
      </c>
      <c r="H67" s="5"/>
      <c r="I67" s="5"/>
      <c r="J67" s="19"/>
      <c r="K67" s="19"/>
      <c r="L67" s="19"/>
      <c r="M67" s="19"/>
    </row>
    <row r="68" spans="1:13" ht="19.5" thickBot="1" x14ac:dyDescent="0.35">
      <c r="A68" s="64" t="s">
        <v>39</v>
      </c>
      <c r="B68" s="64"/>
      <c r="C68" s="64"/>
      <c r="D68" s="64"/>
      <c r="E68" s="64"/>
      <c r="F68" s="64"/>
      <c r="G68" s="65">
        <f>D32</f>
        <v>8461.9057515611621</v>
      </c>
      <c r="H68" s="44" t="s">
        <v>217</v>
      </c>
      <c r="I68" s="5"/>
      <c r="J68" s="19"/>
      <c r="K68" s="19"/>
      <c r="L68" s="19"/>
      <c r="M68" s="19"/>
    </row>
    <row r="69" spans="1:13" ht="30.6" customHeight="1" x14ac:dyDescent="0.25">
      <c r="A69" s="199" t="s">
        <v>40</v>
      </c>
      <c r="B69" s="199"/>
      <c r="C69" s="199"/>
      <c r="D69" s="199"/>
      <c r="E69" s="199"/>
      <c r="F69" s="199"/>
      <c r="G69" s="5"/>
      <c r="H69" s="5"/>
      <c r="I69" s="5"/>
      <c r="J69" s="19"/>
      <c r="K69" s="19"/>
      <c r="L69" s="19"/>
      <c r="M69" s="19"/>
    </row>
    <row r="70" spans="1:13" ht="21" customHeight="1" x14ac:dyDescent="0.25">
      <c r="A70" s="199" t="s">
        <v>47</v>
      </c>
      <c r="B70" s="199"/>
      <c r="C70" s="199"/>
      <c r="D70" s="199"/>
      <c r="E70" s="199"/>
      <c r="F70" s="199"/>
      <c r="G70" s="6">
        <f>G67-G68</f>
        <v>15838.094248438838</v>
      </c>
      <c r="H70" s="5"/>
      <c r="I70" s="5"/>
      <c r="J70" s="19"/>
      <c r="K70" s="19"/>
      <c r="L70" s="19"/>
      <c r="M70" s="19"/>
    </row>
    <row r="71" spans="1:13" ht="17.45" customHeight="1" x14ac:dyDescent="0.3">
      <c r="A71" s="202" t="s">
        <v>46</v>
      </c>
      <c r="B71" s="202"/>
      <c r="C71" s="202"/>
      <c r="D71" s="202"/>
      <c r="E71" s="202"/>
      <c r="F71" s="202"/>
      <c r="G71" s="7">
        <v>6000</v>
      </c>
      <c r="H71" s="5"/>
      <c r="I71" s="5"/>
      <c r="J71" s="19"/>
      <c r="K71" s="19"/>
      <c r="L71" s="19"/>
      <c r="M71" s="19"/>
    </row>
    <row r="72" spans="1:13" ht="19.5" thickBot="1" x14ac:dyDescent="0.35">
      <c r="A72" s="200" t="s">
        <v>41</v>
      </c>
      <c r="B72" s="200"/>
      <c r="C72" s="200"/>
      <c r="D72" s="200"/>
      <c r="E72" s="200"/>
      <c r="F72" s="200"/>
      <c r="G72" s="66">
        <f>G70-G71</f>
        <v>9838.0942484388379</v>
      </c>
      <c r="H72" s="5"/>
      <c r="I72" s="5"/>
      <c r="J72" s="19"/>
      <c r="K72" s="19"/>
      <c r="L72" s="19"/>
      <c r="M72" s="19"/>
    </row>
    <row r="73" spans="1:13" ht="19.5" thickTop="1" x14ac:dyDescent="0.3">
      <c r="A73" s="23"/>
      <c r="B73" s="23"/>
      <c r="C73" s="23"/>
      <c r="D73" s="23"/>
      <c r="E73" s="23"/>
      <c r="F73" s="23"/>
      <c r="G73" s="5"/>
      <c r="H73" s="5"/>
      <c r="I73" s="5"/>
      <c r="J73" s="19"/>
      <c r="K73" s="19"/>
      <c r="L73" s="19"/>
      <c r="M73" s="19"/>
    </row>
    <row r="74" spans="1:13" x14ac:dyDescent="0.25">
      <c r="A74" s="79" t="s">
        <v>282</v>
      </c>
      <c r="B74" s="80"/>
      <c r="C74" s="80"/>
      <c r="D74" s="80"/>
      <c r="E74" s="80"/>
      <c r="F74" s="81"/>
      <c r="G74" s="262" t="s">
        <v>297</v>
      </c>
      <c r="H74" s="5"/>
      <c r="I74" s="5"/>
      <c r="J74" s="19"/>
      <c r="K74" s="19"/>
      <c r="L74" s="19"/>
      <c r="M74" s="19"/>
    </row>
    <row r="75" spans="1:13" x14ac:dyDescent="0.25">
      <c r="A75" s="82" t="s">
        <v>284</v>
      </c>
      <c r="B75" s="12"/>
      <c r="C75" s="12"/>
      <c r="D75" s="12"/>
      <c r="E75" s="12"/>
      <c r="F75" s="13"/>
      <c r="G75" s="263"/>
      <c r="H75" s="5"/>
      <c r="I75" s="5"/>
      <c r="J75" s="19"/>
      <c r="K75" s="19"/>
      <c r="L75" s="19"/>
      <c r="M75" s="19"/>
    </row>
    <row r="76" spans="1:13" ht="31.5" customHeight="1" x14ac:dyDescent="0.25">
      <c r="A76" s="130" t="s">
        <v>286</v>
      </c>
      <c r="B76" s="131"/>
      <c r="C76" s="131"/>
      <c r="D76" s="131"/>
      <c r="E76" s="131"/>
      <c r="F76" s="131"/>
      <c r="G76" s="132"/>
      <c r="H76" s="123">
        <f>G72+G71</f>
        <v>15838.094248438838</v>
      </c>
      <c r="I76" s="5"/>
      <c r="J76" s="19"/>
      <c r="K76" s="19"/>
      <c r="L76" s="19"/>
      <c r="M76" s="19"/>
    </row>
    <row r="77" spans="1:13" x14ac:dyDescent="0.25">
      <c r="A77" s="20" t="s">
        <v>287</v>
      </c>
      <c r="B77" s="21"/>
      <c r="C77" s="21"/>
      <c r="D77" s="21"/>
      <c r="E77" s="21"/>
      <c r="F77" s="21"/>
      <c r="G77" s="22"/>
      <c r="H77" s="10">
        <f>G72+G68+G71</f>
        <v>24300</v>
      </c>
      <c r="I77" s="5"/>
      <c r="J77" s="19"/>
      <c r="K77" s="19"/>
      <c r="L77" s="19"/>
      <c r="M77" s="19"/>
    </row>
    <row r="78" spans="1:13" ht="18.75" x14ac:dyDescent="0.3">
      <c r="A78" s="23"/>
      <c r="B78" s="23"/>
      <c r="C78" s="23"/>
      <c r="D78" s="23"/>
      <c r="E78" s="23"/>
      <c r="F78" s="23"/>
      <c r="G78" s="5"/>
      <c r="H78" s="5"/>
      <c r="I78" s="5"/>
      <c r="J78" s="19"/>
      <c r="K78" s="19"/>
      <c r="L78" s="19"/>
      <c r="M78" s="19"/>
    </row>
    <row r="79" spans="1:13" ht="18.75" x14ac:dyDescent="0.3">
      <c r="A79" s="23"/>
      <c r="B79" s="5"/>
      <c r="C79" s="5"/>
      <c r="D79" s="5"/>
      <c r="E79" s="5"/>
      <c r="F79" s="5"/>
      <c r="G79" s="5"/>
      <c r="H79" s="5"/>
      <c r="I79" s="5"/>
      <c r="J79" s="19"/>
      <c r="K79" s="19"/>
      <c r="L79" s="19"/>
      <c r="M79" s="19"/>
    </row>
    <row r="80" spans="1:13" x14ac:dyDescent="0.25">
      <c r="A80" s="5"/>
      <c r="B80" s="5"/>
      <c r="C80" s="5"/>
      <c r="D80" s="5"/>
      <c r="E80" s="5"/>
      <c r="F80" s="5"/>
      <c r="G80" s="5"/>
      <c r="H80" s="5"/>
      <c r="I80" s="5"/>
      <c r="J80" s="19"/>
      <c r="K80" s="19"/>
      <c r="L80" s="19"/>
      <c r="M80" s="19"/>
    </row>
    <row r="81" spans="1:13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3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</row>
    <row r="84" spans="1:13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1:13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1:13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1:13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</sheetData>
  <mergeCells count="53">
    <mergeCell ref="G74:G75"/>
    <mergeCell ref="A76:G76"/>
    <mergeCell ref="A3:I3"/>
    <mergeCell ref="A4:I4"/>
    <mergeCell ref="A66:E66"/>
    <mergeCell ref="A67:F67"/>
    <mergeCell ref="A69:F69"/>
    <mergeCell ref="A70:F70"/>
    <mergeCell ref="A71:F71"/>
    <mergeCell ref="A72:F72"/>
    <mergeCell ref="F43:G43"/>
    <mergeCell ref="D47:E47"/>
    <mergeCell ref="A53:I53"/>
    <mergeCell ref="A63:G63"/>
    <mergeCell ref="A64:F64"/>
    <mergeCell ref="A65:F65"/>
    <mergeCell ref="A38:C38"/>
    <mergeCell ref="A39:C39"/>
    <mergeCell ref="A40:E40"/>
    <mergeCell ref="A41:E41"/>
    <mergeCell ref="A43:C43"/>
    <mergeCell ref="D43:E43"/>
    <mergeCell ref="A37:E37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6:E36"/>
    <mergeCell ref="A25:C25"/>
    <mergeCell ref="E25:F25"/>
    <mergeCell ref="A12:E12"/>
    <mergeCell ref="A13:E13"/>
    <mergeCell ref="A14:E14"/>
    <mergeCell ref="A17:E17"/>
    <mergeCell ref="A18:E18"/>
    <mergeCell ref="A20:F20"/>
    <mergeCell ref="A23:I23"/>
    <mergeCell ref="A24:F24"/>
    <mergeCell ref="G14:I14"/>
    <mergeCell ref="A15:E15"/>
    <mergeCell ref="A16:E16"/>
    <mergeCell ref="A2:I2"/>
    <mergeCell ref="A7:F7"/>
    <mergeCell ref="A8:E8"/>
    <mergeCell ref="A9:E9"/>
    <mergeCell ref="A10:E10"/>
    <mergeCell ref="A11:E11"/>
  </mergeCells>
  <pageMargins left="0.70866141732283472" right="0.70866141732283472" top="0.78740157480314965" bottom="0.78740157480314965" header="0.31496062992125984" footer="0.31496062992125984"/>
  <pageSetup paperSize="9" scale="67" orientation="portrait" r:id="rId1"/>
  <headerFooter>
    <oddHeader>&amp;F</oddHeader>
    <oddFooter>&amp;CSeite 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workbookViewId="0">
      <selection activeCell="A30" sqref="A30"/>
    </sheetView>
  </sheetViews>
  <sheetFormatPr baseColWidth="10" defaultRowHeight="15" x14ac:dyDescent="0.25"/>
  <cols>
    <col min="11" max="11" width="16.140625" customWidth="1"/>
  </cols>
  <sheetData>
    <row r="1" spans="1:15" ht="27" thickBot="1" x14ac:dyDescent="0.45">
      <c r="A1" s="126" t="s">
        <v>3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74"/>
      <c r="M1" s="74"/>
      <c r="N1" s="74"/>
      <c r="O1" s="47"/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47"/>
      <c r="M2" s="47"/>
      <c r="N2" s="47"/>
      <c r="O2" s="47"/>
    </row>
    <row r="3" spans="1:15" ht="18.75" x14ac:dyDescent="0.3">
      <c r="A3" s="23" t="s">
        <v>179</v>
      </c>
      <c r="B3" s="5"/>
      <c r="C3" s="5"/>
      <c r="D3" s="5"/>
      <c r="E3" s="5"/>
      <c r="F3" s="5"/>
      <c r="G3" s="5"/>
      <c r="H3" s="5"/>
      <c r="I3" s="5"/>
      <c r="J3" s="5"/>
      <c r="K3" s="5"/>
      <c r="L3" s="47"/>
      <c r="M3" s="47"/>
      <c r="N3" s="47"/>
      <c r="O3" s="47"/>
    </row>
    <row r="4" spans="1:15" ht="18.75" x14ac:dyDescent="0.3">
      <c r="A4" s="23" t="s">
        <v>180</v>
      </c>
      <c r="B4" s="5"/>
      <c r="C4" s="5"/>
      <c r="D4" s="5"/>
      <c r="E4" s="5"/>
      <c r="F4" s="5"/>
      <c r="G4" s="5"/>
      <c r="H4" s="5"/>
      <c r="I4" s="5"/>
      <c r="J4" s="5"/>
      <c r="K4" s="5"/>
      <c r="L4" s="47"/>
      <c r="M4" s="47"/>
      <c r="N4" s="47"/>
      <c r="O4" s="47"/>
    </row>
    <row r="5" spans="1:15" ht="18.75" x14ac:dyDescent="0.3">
      <c r="A5" s="23" t="s">
        <v>182</v>
      </c>
      <c r="B5" s="5"/>
      <c r="C5" s="5"/>
      <c r="D5" s="5"/>
      <c r="E5" s="5"/>
      <c r="F5" s="5"/>
      <c r="G5" s="5"/>
      <c r="H5" s="5"/>
      <c r="I5" s="5"/>
      <c r="J5" s="5"/>
      <c r="K5" s="5"/>
      <c r="L5" s="47"/>
      <c r="M5" s="47"/>
      <c r="N5" s="47"/>
      <c r="O5" s="47"/>
    </row>
    <row r="6" spans="1:15" ht="18.75" x14ac:dyDescent="0.3">
      <c r="A6" s="23" t="s">
        <v>181</v>
      </c>
      <c r="B6" s="5"/>
      <c r="C6" s="5"/>
      <c r="D6" s="5"/>
      <c r="E6" s="5"/>
      <c r="F6" s="5"/>
      <c r="G6" s="5"/>
      <c r="H6" s="5"/>
      <c r="I6" s="5"/>
      <c r="J6" s="5"/>
      <c r="K6" s="5"/>
      <c r="L6" s="47"/>
      <c r="M6" s="47"/>
      <c r="N6" s="47"/>
      <c r="O6" s="47"/>
    </row>
    <row r="7" spans="1:15" ht="18.75" x14ac:dyDescent="0.3">
      <c r="A7" s="23"/>
      <c r="B7" s="5"/>
      <c r="C7" s="5"/>
      <c r="D7" s="5"/>
      <c r="E7" s="5"/>
      <c r="F7" s="5"/>
      <c r="G7" s="5"/>
      <c r="H7" s="5"/>
      <c r="I7" s="5"/>
      <c r="J7" s="5"/>
      <c r="K7" s="5"/>
      <c r="L7" s="47"/>
      <c r="M7" s="47"/>
      <c r="N7" s="47"/>
      <c r="O7" s="47"/>
    </row>
    <row r="8" spans="1:15" ht="18.75" x14ac:dyDescent="0.3">
      <c r="A8" s="23" t="s">
        <v>183</v>
      </c>
      <c r="B8" s="5"/>
      <c r="C8" s="5"/>
      <c r="D8" s="5"/>
      <c r="E8" s="5"/>
      <c r="F8" s="5"/>
      <c r="G8" s="5"/>
      <c r="H8" s="5"/>
      <c r="I8" s="5"/>
      <c r="J8" s="5"/>
      <c r="K8" s="5"/>
      <c r="L8" s="47"/>
      <c r="M8" s="47"/>
      <c r="N8" s="47"/>
      <c r="O8" s="47"/>
    </row>
    <row r="9" spans="1:15" ht="18.75" x14ac:dyDescent="0.3">
      <c r="A9" s="23" t="s">
        <v>185</v>
      </c>
      <c r="B9" s="5"/>
      <c r="C9" s="5"/>
      <c r="D9" s="5"/>
      <c r="E9" s="5"/>
      <c r="F9" s="5"/>
      <c r="G9" s="5"/>
      <c r="H9" s="5"/>
      <c r="I9" s="5"/>
      <c r="J9" s="5"/>
      <c r="K9" s="5"/>
      <c r="L9" s="47"/>
      <c r="M9" s="47"/>
      <c r="N9" s="47"/>
      <c r="O9" s="47"/>
    </row>
    <row r="10" spans="1:15" ht="18.75" x14ac:dyDescent="0.3">
      <c r="A10" s="23" t="s">
        <v>184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47"/>
      <c r="M10" s="47"/>
      <c r="N10" s="47"/>
      <c r="O10" s="47"/>
    </row>
    <row r="11" spans="1:15" ht="18.75" x14ac:dyDescent="0.3">
      <c r="A11" s="23"/>
      <c r="B11" s="5"/>
      <c r="C11" s="5"/>
      <c r="D11" s="5"/>
      <c r="E11" s="5"/>
      <c r="F11" s="5"/>
      <c r="G11" s="5"/>
      <c r="H11" s="5"/>
      <c r="I11" s="5"/>
      <c r="J11" s="5"/>
      <c r="K11" s="5"/>
      <c r="L11" s="47"/>
      <c r="M11" s="47"/>
      <c r="N11" s="47"/>
      <c r="O11" s="47"/>
    </row>
    <row r="12" spans="1:15" ht="18.75" x14ac:dyDescent="0.3">
      <c r="A12" s="23" t="s">
        <v>135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47"/>
      <c r="M12" s="47"/>
      <c r="N12" s="47"/>
      <c r="O12" s="47"/>
    </row>
    <row r="13" spans="1:15" ht="18.75" x14ac:dyDescent="0.3">
      <c r="A13" s="23" t="s">
        <v>136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47"/>
      <c r="M13" s="47"/>
      <c r="N13" s="47"/>
      <c r="O13" s="47"/>
    </row>
    <row r="14" spans="1:15" ht="18.75" x14ac:dyDescent="0.3">
      <c r="A14" s="23" t="s">
        <v>137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47"/>
      <c r="M14" s="47"/>
      <c r="N14" s="47"/>
      <c r="O14" s="47"/>
    </row>
    <row r="15" spans="1:15" ht="18.75" x14ac:dyDescent="0.3">
      <c r="A15" s="23" t="s">
        <v>138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47"/>
      <c r="M15" s="47"/>
      <c r="N15" s="47"/>
      <c r="O15" s="47"/>
    </row>
    <row r="16" spans="1:15" ht="18.75" x14ac:dyDescent="0.3">
      <c r="A16" s="23" t="s">
        <v>139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47"/>
      <c r="M16" s="47"/>
      <c r="N16" s="47"/>
      <c r="O16" s="47"/>
    </row>
    <row r="17" spans="1:15" ht="18.75" x14ac:dyDescent="0.3">
      <c r="A17" s="23" t="s">
        <v>140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47"/>
      <c r="M17" s="47"/>
      <c r="N17" s="47"/>
      <c r="O17" s="47"/>
    </row>
    <row r="18" spans="1:15" ht="18.75" x14ac:dyDescent="0.3">
      <c r="A18" s="23" t="s">
        <v>141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47"/>
      <c r="M18" s="47"/>
      <c r="N18" s="47"/>
      <c r="O18" s="47"/>
    </row>
    <row r="19" spans="1:15" ht="18.75" x14ac:dyDescent="0.3">
      <c r="A19" s="23"/>
      <c r="B19" s="5"/>
      <c r="C19" s="5"/>
      <c r="D19" s="5"/>
      <c r="E19" s="5"/>
      <c r="F19" s="5"/>
      <c r="G19" s="5"/>
      <c r="H19" s="5"/>
      <c r="I19" s="5"/>
      <c r="J19" s="5"/>
      <c r="K19" s="5"/>
      <c r="L19" s="47"/>
      <c r="M19" s="47"/>
      <c r="N19" s="47"/>
      <c r="O19" s="47"/>
    </row>
    <row r="20" spans="1:15" ht="18.75" x14ac:dyDescent="0.3">
      <c r="A20" s="23" t="s">
        <v>171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47"/>
      <c r="M20" s="47"/>
      <c r="N20" s="47"/>
      <c r="O20" s="47"/>
    </row>
    <row r="21" spans="1:15" ht="18.75" x14ac:dyDescent="0.3">
      <c r="A21" s="23" t="s">
        <v>142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47"/>
      <c r="M21" s="47"/>
      <c r="N21" s="47"/>
      <c r="O21" s="47"/>
    </row>
    <row r="22" spans="1:15" ht="18.75" x14ac:dyDescent="0.3">
      <c r="A22" s="23"/>
      <c r="B22" s="5"/>
      <c r="C22" s="5"/>
      <c r="D22" s="5"/>
      <c r="E22" s="5"/>
      <c r="F22" s="5"/>
      <c r="G22" s="5"/>
      <c r="H22" s="5"/>
      <c r="I22" s="5"/>
      <c r="J22" s="5"/>
      <c r="K22" s="5"/>
      <c r="L22" s="47"/>
      <c r="M22" s="47"/>
      <c r="N22" s="47"/>
      <c r="O22" s="47"/>
    </row>
    <row r="23" spans="1:15" ht="18.75" x14ac:dyDescent="0.3">
      <c r="A23" s="23" t="s">
        <v>143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47"/>
      <c r="M23" s="47"/>
      <c r="N23" s="47"/>
      <c r="O23" s="47"/>
    </row>
    <row r="24" spans="1:15" ht="18.75" x14ac:dyDescent="0.3">
      <c r="A24" s="23" t="s">
        <v>144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47"/>
      <c r="M24" s="47"/>
      <c r="N24" s="47"/>
      <c r="O24" s="47"/>
    </row>
    <row r="25" spans="1:15" ht="18.75" x14ac:dyDescent="0.3">
      <c r="A25" s="23" t="s">
        <v>145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47"/>
      <c r="M25" s="47"/>
      <c r="N25" s="47"/>
      <c r="O25" s="47"/>
    </row>
    <row r="26" spans="1:15" ht="18.75" x14ac:dyDescent="0.3">
      <c r="A26" s="23" t="s">
        <v>174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47"/>
      <c r="M26" s="47"/>
      <c r="N26" s="47"/>
      <c r="O26" s="47"/>
    </row>
    <row r="27" spans="1:15" ht="18.75" x14ac:dyDescent="0.3">
      <c r="A27" s="23" t="s">
        <v>175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47"/>
      <c r="M27" s="47"/>
      <c r="N27" s="47"/>
      <c r="O27" s="47"/>
    </row>
    <row r="28" spans="1:15" ht="18.75" x14ac:dyDescent="0.3">
      <c r="A28" s="23"/>
      <c r="B28" s="5"/>
      <c r="C28" s="5"/>
      <c r="D28" s="5"/>
      <c r="E28" s="5"/>
      <c r="F28" s="5"/>
      <c r="G28" s="5"/>
      <c r="H28" s="5"/>
      <c r="I28" s="5"/>
      <c r="J28" s="5"/>
      <c r="K28" s="5"/>
      <c r="L28" s="47"/>
      <c r="M28" s="47"/>
      <c r="N28" s="47"/>
      <c r="O28" s="47"/>
    </row>
    <row r="29" spans="1:15" ht="18.75" x14ac:dyDescent="0.3">
      <c r="A29" s="23" t="s">
        <v>304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47"/>
      <c r="M29" s="47"/>
      <c r="N29" s="47"/>
      <c r="O29" s="47"/>
    </row>
    <row r="30" spans="1:15" ht="18.75" x14ac:dyDescent="0.3">
      <c r="A30" s="23"/>
      <c r="B30" s="5"/>
      <c r="C30" s="5"/>
      <c r="D30" s="5"/>
      <c r="E30" s="5"/>
      <c r="F30" s="5"/>
      <c r="G30" s="5"/>
      <c r="H30" s="5"/>
      <c r="I30" s="5"/>
      <c r="J30" s="5"/>
      <c r="K30" s="5"/>
      <c r="L30" s="47"/>
      <c r="M30" s="47"/>
      <c r="N30" s="47"/>
      <c r="O30" s="47"/>
    </row>
    <row r="31" spans="1:15" ht="18.75" x14ac:dyDescent="0.3">
      <c r="A31" s="75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2" spans="1:15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pans="1:15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1:15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</row>
    <row r="35" spans="1:15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</row>
    <row r="36" spans="1:15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1:15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</row>
    <row r="38" spans="1:15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</row>
    <row r="39" spans="1:15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</row>
    <row r="40" spans="1:15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</row>
    <row r="41" spans="1:15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</row>
    <row r="42" spans="1:15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</row>
    <row r="43" spans="1:15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scale="66" orientation="portrait" r:id="rId1"/>
  <headerFooter>
    <oddHeader>&amp;F</oddHeader>
    <oddFooter>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topLeftCell="A34" workbookViewId="0">
      <selection activeCell="A44" sqref="A44:H81"/>
    </sheetView>
  </sheetViews>
  <sheetFormatPr baseColWidth="10" defaultRowHeight="15" x14ac:dyDescent="0.25"/>
  <cols>
    <col min="2" max="2" width="12.7109375" customWidth="1"/>
    <col min="3" max="5" width="12.7109375" bestFit="1" customWidth="1"/>
    <col min="6" max="6" width="11.7109375" bestFit="1" customWidth="1"/>
    <col min="7" max="7" width="16.7109375" customWidth="1"/>
  </cols>
  <sheetData>
    <row r="1" spans="1:11" ht="27" thickBot="1" x14ac:dyDescent="0.45">
      <c r="A1" s="148" t="s">
        <v>176</v>
      </c>
      <c r="B1" s="149"/>
      <c r="C1" s="149"/>
      <c r="D1" s="149"/>
      <c r="E1" s="149"/>
      <c r="F1" s="149"/>
      <c r="G1" s="150"/>
      <c r="H1" s="5"/>
      <c r="I1" s="19"/>
      <c r="J1" s="19"/>
      <c r="K1" s="19"/>
    </row>
    <row r="2" spans="1:11" x14ac:dyDescent="0.25">
      <c r="A2" s="5"/>
      <c r="B2" s="5"/>
      <c r="C2" s="5"/>
      <c r="D2" s="5"/>
      <c r="E2" s="5"/>
      <c r="F2" s="5"/>
      <c r="G2" s="5"/>
      <c r="H2" s="5"/>
      <c r="I2" s="19"/>
      <c r="J2" s="19"/>
      <c r="K2" s="19"/>
    </row>
    <row r="3" spans="1:11" x14ac:dyDescent="0.25">
      <c r="A3" s="5" t="s">
        <v>49</v>
      </c>
      <c r="B3" s="5"/>
      <c r="C3" s="5"/>
      <c r="D3" s="5"/>
      <c r="E3" s="5"/>
      <c r="F3" s="5"/>
      <c r="G3" s="5"/>
      <c r="H3" s="5"/>
      <c r="I3" s="19"/>
      <c r="J3" s="19"/>
      <c r="K3" s="19"/>
    </row>
    <row r="4" spans="1:11" x14ac:dyDescent="0.25">
      <c r="A4" s="5" t="s">
        <v>50</v>
      </c>
      <c r="B4" s="5"/>
      <c r="C4" s="5"/>
      <c r="D4" s="5"/>
      <c r="E4" s="5"/>
      <c r="F4" s="5"/>
      <c r="G4" s="5"/>
      <c r="H4" s="5"/>
      <c r="I4" s="19"/>
      <c r="J4" s="19"/>
      <c r="K4" s="19"/>
    </row>
    <row r="5" spans="1:11" x14ac:dyDescent="0.25">
      <c r="A5" s="5" t="s">
        <v>51</v>
      </c>
      <c r="B5" s="5"/>
      <c r="C5" s="5"/>
      <c r="D5" s="5"/>
      <c r="E5" s="5"/>
      <c r="F5" s="5"/>
      <c r="G5" s="5"/>
      <c r="H5" s="5"/>
      <c r="I5" s="19"/>
      <c r="J5" s="19"/>
      <c r="K5" s="19"/>
    </row>
    <row r="6" spans="1:11" x14ac:dyDescent="0.25">
      <c r="A6" s="5" t="s">
        <v>52</v>
      </c>
      <c r="B6" s="5"/>
      <c r="C6" s="5"/>
      <c r="D6" s="5"/>
      <c r="E6" s="5"/>
      <c r="F6" s="5"/>
      <c r="G6" s="5"/>
      <c r="H6" s="5"/>
      <c r="I6" s="19"/>
      <c r="J6" s="19"/>
      <c r="K6" s="19"/>
    </row>
    <row r="7" spans="1:11" x14ac:dyDescent="0.25">
      <c r="A7" s="5" t="s">
        <v>54</v>
      </c>
      <c r="B7" s="5"/>
      <c r="C7" s="5"/>
      <c r="D7" s="5"/>
      <c r="E7" s="5"/>
      <c r="F7" s="5"/>
      <c r="G7" s="5"/>
      <c r="H7" s="5"/>
      <c r="I7" s="19"/>
      <c r="J7" s="19"/>
      <c r="K7" s="19"/>
    </row>
    <row r="8" spans="1:11" x14ac:dyDescent="0.25">
      <c r="A8" s="5" t="s">
        <v>55</v>
      </c>
      <c r="B8" s="5"/>
      <c r="C8" s="5"/>
      <c r="D8" s="5"/>
      <c r="E8" s="5"/>
      <c r="F8" s="5"/>
      <c r="G8" s="5"/>
      <c r="H8" s="5"/>
      <c r="I8" s="19"/>
      <c r="J8" s="19"/>
      <c r="K8" s="19"/>
    </row>
    <row r="9" spans="1:11" x14ac:dyDescent="0.25">
      <c r="A9" s="5" t="s">
        <v>56</v>
      </c>
      <c r="B9" s="5"/>
      <c r="C9" s="5"/>
      <c r="D9" s="5"/>
      <c r="E9" s="5"/>
      <c r="F9" s="5"/>
      <c r="G9" s="5"/>
      <c r="H9" s="5"/>
      <c r="I9" s="19"/>
      <c r="J9" s="19"/>
      <c r="K9" s="19"/>
    </row>
    <row r="10" spans="1:11" x14ac:dyDescent="0.25">
      <c r="A10" s="5" t="s">
        <v>57</v>
      </c>
      <c r="B10" s="5"/>
      <c r="C10" s="5"/>
      <c r="D10" s="5"/>
      <c r="E10" s="5"/>
      <c r="F10" s="5"/>
      <c r="G10" s="5"/>
      <c r="H10" s="5"/>
      <c r="I10" s="19"/>
      <c r="J10" s="19"/>
      <c r="K10" s="19"/>
    </row>
    <row r="11" spans="1:11" x14ac:dyDescent="0.25">
      <c r="A11" s="5" t="s">
        <v>59</v>
      </c>
      <c r="B11" s="5"/>
      <c r="C11" s="5"/>
      <c r="D11" s="5"/>
      <c r="E11" s="5"/>
      <c r="F11" s="5"/>
      <c r="G11" s="5"/>
      <c r="H11" s="5"/>
      <c r="I11" s="19"/>
      <c r="J11" s="19"/>
      <c r="K11" s="19"/>
    </row>
    <row r="12" spans="1:11" x14ac:dyDescent="0.25">
      <c r="A12" s="5" t="s">
        <v>58</v>
      </c>
      <c r="B12" s="5"/>
      <c r="C12" s="5"/>
      <c r="D12" s="5"/>
      <c r="E12" s="5"/>
      <c r="F12" s="5"/>
      <c r="G12" s="5"/>
      <c r="H12" s="5"/>
      <c r="I12" s="19"/>
      <c r="J12" s="19"/>
      <c r="K12" s="19"/>
    </row>
    <row r="13" spans="1:11" x14ac:dyDescent="0.25">
      <c r="A13" s="5" t="s">
        <v>60</v>
      </c>
      <c r="B13" s="5"/>
      <c r="C13" s="5"/>
      <c r="D13" s="5"/>
      <c r="E13" s="5"/>
      <c r="F13" s="5"/>
      <c r="G13" s="5"/>
      <c r="H13" s="5"/>
      <c r="I13" s="19"/>
      <c r="J13" s="19"/>
      <c r="K13" s="19"/>
    </row>
    <row r="14" spans="1:11" x14ac:dyDescent="0.25">
      <c r="A14" s="5" t="s">
        <v>61</v>
      </c>
      <c r="B14" s="5"/>
      <c r="C14" s="5"/>
      <c r="D14" s="5"/>
      <c r="E14" s="5"/>
      <c r="F14" s="5"/>
      <c r="G14" s="5"/>
      <c r="H14" s="5"/>
      <c r="I14" s="19"/>
      <c r="J14" s="19"/>
      <c r="K14" s="19"/>
    </row>
    <row r="15" spans="1:11" x14ac:dyDescent="0.25">
      <c r="A15" s="5" t="s">
        <v>62</v>
      </c>
      <c r="B15" s="5"/>
      <c r="C15" s="5"/>
      <c r="D15" s="5"/>
      <c r="E15" s="5"/>
      <c r="F15" s="5"/>
      <c r="G15" s="5"/>
      <c r="H15" s="5"/>
      <c r="I15" s="19"/>
      <c r="J15" s="19"/>
      <c r="K15" s="19"/>
    </row>
    <row r="16" spans="1:11" x14ac:dyDescent="0.25">
      <c r="A16" s="5" t="s">
        <v>63</v>
      </c>
      <c r="B16" s="5"/>
      <c r="C16" s="5"/>
      <c r="D16" s="5"/>
      <c r="E16" s="5"/>
      <c r="F16" s="5"/>
      <c r="G16" s="5"/>
      <c r="H16" s="5"/>
      <c r="I16" s="19"/>
      <c r="J16" s="19"/>
      <c r="K16" s="19"/>
    </row>
    <row r="17" spans="1:11" x14ac:dyDescent="0.25">
      <c r="A17" s="5" t="s">
        <v>64</v>
      </c>
      <c r="B17" s="5"/>
      <c r="C17" s="5"/>
      <c r="D17" s="5"/>
      <c r="E17" s="5"/>
      <c r="F17" s="5"/>
      <c r="G17" s="5"/>
      <c r="H17" s="5"/>
      <c r="I17" s="19"/>
      <c r="J17" s="19"/>
      <c r="K17" s="19"/>
    </row>
    <row r="18" spans="1:11" x14ac:dyDescent="0.25">
      <c r="A18" s="5" t="s">
        <v>219</v>
      </c>
      <c r="B18" s="5"/>
      <c r="C18" s="5"/>
      <c r="D18" s="5"/>
      <c r="E18" s="5"/>
      <c r="F18" s="5"/>
      <c r="G18" s="5"/>
      <c r="H18" s="5"/>
      <c r="I18" s="19"/>
      <c r="J18" s="19"/>
      <c r="K18" s="19"/>
    </row>
    <row r="19" spans="1:11" ht="15.75" thickBot="1" x14ac:dyDescent="0.3">
      <c r="A19" s="5"/>
      <c r="B19" s="5"/>
      <c r="C19" s="5"/>
      <c r="D19" s="5"/>
      <c r="E19" s="5"/>
      <c r="F19" s="5"/>
      <c r="G19" s="5"/>
      <c r="H19" s="5"/>
      <c r="I19" s="19"/>
      <c r="J19" s="19"/>
      <c r="K19" s="19"/>
    </row>
    <row r="20" spans="1:11" ht="27" thickBot="1" x14ac:dyDescent="0.45">
      <c r="A20" s="148" t="s">
        <v>187</v>
      </c>
      <c r="B20" s="149"/>
      <c r="C20" s="149"/>
      <c r="D20" s="149"/>
      <c r="E20" s="149"/>
      <c r="F20" s="149"/>
      <c r="G20" s="150"/>
      <c r="H20" s="5"/>
      <c r="I20" s="19"/>
      <c r="J20" s="19"/>
      <c r="K20" s="19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19"/>
      <c r="J21" s="19"/>
      <c r="K21" s="19"/>
    </row>
    <row r="22" spans="1:11" ht="18.75" x14ac:dyDescent="0.3">
      <c r="A22" s="76" t="s">
        <v>66</v>
      </c>
      <c r="B22" s="76"/>
      <c r="C22" s="76"/>
      <c r="D22" s="76"/>
      <c r="E22" s="76"/>
      <c r="F22" s="5"/>
      <c r="G22" s="5"/>
      <c r="H22" s="5"/>
      <c r="I22" s="19"/>
      <c r="J22" s="19"/>
      <c r="K22" s="19"/>
    </row>
    <row r="23" spans="1:11" ht="18.75" x14ac:dyDescent="0.3">
      <c r="A23" s="76" t="s">
        <v>65</v>
      </c>
      <c r="B23" s="76"/>
      <c r="C23" s="76"/>
      <c r="D23" s="76"/>
      <c r="E23" s="76"/>
      <c r="F23" s="5"/>
      <c r="G23" s="5"/>
      <c r="H23" s="5"/>
      <c r="I23" s="19"/>
      <c r="J23" s="19"/>
      <c r="K23" s="19"/>
    </row>
    <row r="24" spans="1:11" x14ac:dyDescent="0.25">
      <c r="A24" s="5" t="s">
        <v>98</v>
      </c>
      <c r="B24" s="5"/>
      <c r="C24" s="5"/>
      <c r="D24" s="5"/>
      <c r="E24" s="5"/>
      <c r="F24" s="5"/>
      <c r="G24" s="5"/>
      <c r="H24" s="5"/>
      <c r="I24" s="19"/>
      <c r="J24" s="19"/>
      <c r="K24" s="19"/>
    </row>
    <row r="25" spans="1:11" x14ac:dyDescent="0.25">
      <c r="A25" s="5" t="s">
        <v>67</v>
      </c>
      <c r="B25" s="5"/>
      <c r="C25" s="5"/>
      <c r="D25" s="5"/>
      <c r="E25" s="5"/>
      <c r="F25" s="5"/>
      <c r="G25" s="5"/>
      <c r="H25" s="5"/>
      <c r="I25" s="19"/>
      <c r="J25" s="19"/>
      <c r="K25" s="19"/>
    </row>
    <row r="26" spans="1:11" x14ac:dyDescent="0.25">
      <c r="A26" s="5" t="s">
        <v>68</v>
      </c>
      <c r="B26" s="5"/>
      <c r="C26" s="5"/>
      <c r="D26" s="5"/>
      <c r="E26" s="5"/>
      <c r="F26" s="5"/>
      <c r="G26" s="5"/>
      <c r="H26" s="5"/>
      <c r="I26" s="19"/>
      <c r="J26" s="19"/>
      <c r="K26" s="19"/>
    </row>
    <row r="27" spans="1:11" x14ac:dyDescent="0.25">
      <c r="A27" s="5" t="s">
        <v>220</v>
      </c>
      <c r="B27" s="5"/>
      <c r="C27" s="5"/>
      <c r="D27" s="5"/>
      <c r="E27" s="5"/>
      <c r="F27" s="5"/>
      <c r="G27" s="5"/>
      <c r="H27" s="5"/>
      <c r="I27" s="19"/>
      <c r="J27" s="19"/>
      <c r="K27" s="19"/>
    </row>
    <row r="28" spans="1:11" x14ac:dyDescent="0.25">
      <c r="A28" s="5"/>
      <c r="B28" s="5"/>
      <c r="C28" s="5"/>
      <c r="D28" s="5"/>
      <c r="E28" s="5"/>
      <c r="F28" s="5"/>
      <c r="G28" s="5"/>
      <c r="H28" s="5"/>
      <c r="I28" s="19"/>
      <c r="J28" s="19"/>
      <c r="K28" s="19"/>
    </row>
    <row r="29" spans="1:11" ht="37.9" customHeight="1" x14ac:dyDescent="0.25">
      <c r="A29" s="161" t="s">
        <v>70</v>
      </c>
      <c r="B29" s="162"/>
      <c r="C29" s="130" t="s">
        <v>71</v>
      </c>
      <c r="D29" s="131"/>
      <c r="E29" s="131"/>
      <c r="F29" s="131"/>
      <c r="G29" s="132"/>
      <c r="H29" s="5"/>
      <c r="I29" s="19"/>
      <c r="J29" s="19"/>
      <c r="K29" s="19"/>
    </row>
    <row r="30" spans="1:11" ht="30.75" customHeight="1" x14ac:dyDescent="0.25">
      <c r="A30" s="5"/>
      <c r="B30" s="5" t="s">
        <v>69</v>
      </c>
      <c r="C30" s="77" t="s">
        <v>72</v>
      </c>
      <c r="D30" s="136" t="s">
        <v>186</v>
      </c>
      <c r="E30" s="137"/>
      <c r="F30" s="137"/>
      <c r="G30" s="138"/>
      <c r="H30" s="5"/>
      <c r="I30" s="19"/>
      <c r="J30" s="19"/>
      <c r="K30" s="19"/>
    </row>
    <row r="31" spans="1:11" x14ac:dyDescent="0.25">
      <c r="A31" s="5"/>
      <c r="B31" s="5"/>
      <c r="C31" s="78" t="s">
        <v>73</v>
      </c>
      <c r="D31" s="79" t="s">
        <v>74</v>
      </c>
      <c r="E31" s="80"/>
      <c r="F31" s="80"/>
      <c r="G31" s="81"/>
      <c r="H31" s="5"/>
      <c r="I31" s="19"/>
      <c r="J31" s="19"/>
      <c r="K31" s="19"/>
    </row>
    <row r="32" spans="1:11" x14ac:dyDescent="0.25">
      <c r="A32" s="5"/>
      <c r="B32" s="5"/>
      <c r="C32" s="5"/>
      <c r="D32" s="82" t="s">
        <v>75</v>
      </c>
      <c r="E32" s="12"/>
      <c r="F32" s="12"/>
      <c r="G32" s="13"/>
      <c r="H32" s="5"/>
      <c r="I32" s="19"/>
      <c r="J32" s="19"/>
      <c r="K32" s="19"/>
    </row>
    <row r="33" spans="1:11" x14ac:dyDescent="0.25">
      <c r="A33" s="5"/>
      <c r="B33" s="5"/>
      <c r="C33" s="5"/>
      <c r="D33" s="82" t="s">
        <v>76</v>
      </c>
      <c r="E33" s="12"/>
      <c r="F33" s="12"/>
      <c r="G33" s="13"/>
      <c r="H33" s="5"/>
      <c r="I33" s="19"/>
      <c r="J33" s="19"/>
      <c r="K33" s="19"/>
    </row>
    <row r="34" spans="1:11" x14ac:dyDescent="0.25">
      <c r="A34" s="5"/>
      <c r="B34" s="5"/>
      <c r="C34" s="5"/>
      <c r="D34" s="82" t="s">
        <v>164</v>
      </c>
      <c r="E34" s="12"/>
      <c r="F34" s="12"/>
      <c r="G34" s="13"/>
      <c r="H34" s="5"/>
      <c r="I34" s="19"/>
      <c r="J34" s="19"/>
      <c r="K34" s="19"/>
    </row>
    <row r="35" spans="1:11" x14ac:dyDescent="0.25">
      <c r="A35" s="5"/>
      <c r="B35" s="5"/>
      <c r="C35" s="5"/>
      <c r="D35" s="82" t="s">
        <v>165</v>
      </c>
      <c r="E35" s="12"/>
      <c r="F35" s="12"/>
      <c r="G35" s="13"/>
      <c r="H35" s="5"/>
      <c r="I35" s="19"/>
      <c r="J35" s="19"/>
      <c r="K35" s="19"/>
    </row>
    <row r="36" spans="1:11" x14ac:dyDescent="0.25">
      <c r="A36" s="5"/>
      <c r="B36" s="5"/>
      <c r="C36" s="5"/>
      <c r="D36" s="83" t="s">
        <v>77</v>
      </c>
      <c r="E36" s="16"/>
      <c r="F36" s="16"/>
      <c r="G36" s="17"/>
      <c r="H36" s="5"/>
      <c r="I36" s="19"/>
      <c r="J36" s="19"/>
      <c r="K36" s="19"/>
    </row>
    <row r="37" spans="1:11" x14ac:dyDescent="0.25">
      <c r="A37" s="5"/>
      <c r="B37" s="5"/>
      <c r="C37" s="5"/>
      <c r="D37" s="5"/>
      <c r="E37" s="5"/>
      <c r="F37" s="5"/>
      <c r="G37" s="5"/>
      <c r="H37" s="5"/>
      <c r="I37" s="19"/>
      <c r="J37" s="19"/>
      <c r="K37" s="19"/>
    </row>
    <row r="38" spans="1:11" ht="64.150000000000006" customHeight="1" x14ac:dyDescent="0.25">
      <c r="A38" s="129" t="s">
        <v>78</v>
      </c>
      <c r="B38" s="129"/>
      <c r="C38" s="159" t="s">
        <v>79</v>
      </c>
      <c r="D38" s="159"/>
      <c r="E38" s="159"/>
      <c r="F38" s="159"/>
      <c r="G38" s="159"/>
      <c r="H38" s="5"/>
      <c r="I38" s="19"/>
      <c r="J38" s="19"/>
      <c r="K38" s="19"/>
    </row>
    <row r="39" spans="1:11" ht="45.75" customHeight="1" x14ac:dyDescent="0.25">
      <c r="A39" s="5"/>
      <c r="B39" s="5" t="s">
        <v>69</v>
      </c>
      <c r="C39" s="84" t="s">
        <v>72</v>
      </c>
      <c r="D39" s="130" t="s">
        <v>166</v>
      </c>
      <c r="E39" s="131"/>
      <c r="F39" s="131"/>
      <c r="G39" s="132"/>
      <c r="H39" s="5"/>
      <c r="I39" s="19"/>
      <c r="J39" s="19"/>
      <c r="K39" s="19"/>
    </row>
    <row r="40" spans="1:11" ht="31.9" customHeight="1" x14ac:dyDescent="0.25">
      <c r="A40" s="5"/>
      <c r="B40" s="5"/>
      <c r="C40" s="85" t="s">
        <v>73</v>
      </c>
      <c r="D40" s="133" t="s">
        <v>167</v>
      </c>
      <c r="E40" s="134"/>
      <c r="F40" s="134"/>
      <c r="G40" s="135"/>
      <c r="H40" s="5"/>
      <c r="I40" s="19"/>
      <c r="J40" s="19"/>
      <c r="K40" s="19"/>
    </row>
    <row r="41" spans="1:11" x14ac:dyDescent="0.25">
      <c r="A41" s="5"/>
      <c r="B41" s="5"/>
      <c r="C41" s="5"/>
      <c r="D41" s="82" t="s">
        <v>80</v>
      </c>
      <c r="E41" s="12"/>
      <c r="F41" s="12"/>
      <c r="G41" s="13"/>
      <c r="H41" s="5"/>
      <c r="I41" s="19"/>
      <c r="J41" s="19"/>
      <c r="K41" s="19"/>
    </row>
    <row r="42" spans="1:11" x14ac:dyDescent="0.25">
      <c r="A42" s="5"/>
      <c r="B42" s="5"/>
      <c r="C42" s="5"/>
      <c r="D42" s="83" t="s">
        <v>168</v>
      </c>
      <c r="E42" s="16"/>
      <c r="F42" s="16"/>
      <c r="G42" s="17"/>
      <c r="H42" s="5"/>
      <c r="I42" s="19"/>
      <c r="J42" s="19"/>
      <c r="K42" s="19"/>
    </row>
    <row r="43" spans="1:11" x14ac:dyDescent="0.25">
      <c r="A43" s="5"/>
      <c r="B43" s="5"/>
      <c r="C43" s="5"/>
      <c r="D43" s="5"/>
      <c r="E43" s="5"/>
      <c r="F43" s="5"/>
      <c r="G43" s="5"/>
      <c r="H43" s="5"/>
      <c r="I43" s="19"/>
      <c r="J43" s="19"/>
      <c r="K43" s="19"/>
    </row>
    <row r="44" spans="1:11" ht="86.25" customHeight="1" x14ac:dyDescent="0.25">
      <c r="A44" s="157" t="s">
        <v>82</v>
      </c>
      <c r="B44" s="157"/>
      <c r="C44" s="160" t="s">
        <v>81</v>
      </c>
      <c r="D44" s="160"/>
      <c r="E44" s="160"/>
      <c r="F44" s="160"/>
      <c r="G44" s="160"/>
      <c r="H44" s="5"/>
      <c r="I44" s="19"/>
      <c r="J44" s="19"/>
      <c r="K44" s="19"/>
    </row>
    <row r="45" spans="1:11" ht="71.25" customHeight="1" x14ac:dyDescent="0.25">
      <c r="A45" s="5"/>
      <c r="B45" s="5" t="s">
        <v>69</v>
      </c>
      <c r="C45" s="86" t="s">
        <v>72</v>
      </c>
      <c r="D45" s="158" t="s">
        <v>169</v>
      </c>
      <c r="E45" s="158"/>
      <c r="F45" s="158"/>
      <c r="G45" s="158"/>
      <c r="H45" s="5"/>
      <c r="I45" s="19"/>
      <c r="J45" s="19"/>
      <c r="K45" s="19"/>
    </row>
    <row r="46" spans="1:11" ht="47.45" customHeight="1" x14ac:dyDescent="0.25">
      <c r="A46" s="5"/>
      <c r="B46" s="5"/>
      <c r="C46" s="84" t="s">
        <v>73</v>
      </c>
      <c r="D46" s="159" t="s">
        <v>170</v>
      </c>
      <c r="E46" s="159"/>
      <c r="F46" s="159"/>
      <c r="G46" s="159"/>
      <c r="H46" s="5"/>
      <c r="I46" s="19"/>
      <c r="J46" s="19"/>
      <c r="K46" s="19"/>
    </row>
    <row r="47" spans="1:11" x14ac:dyDescent="0.25">
      <c r="A47" s="5"/>
      <c r="B47" s="5"/>
      <c r="C47" s="5"/>
      <c r="D47" s="5"/>
      <c r="E47" s="5"/>
      <c r="F47" s="5"/>
      <c r="G47" s="5"/>
      <c r="H47" s="5"/>
      <c r="I47" s="19"/>
      <c r="J47" s="19"/>
      <c r="K47" s="19"/>
    </row>
    <row r="48" spans="1:11" x14ac:dyDescent="0.25">
      <c r="A48" s="5" t="s">
        <v>96</v>
      </c>
      <c r="B48" s="5"/>
      <c r="C48" s="5"/>
      <c r="D48" s="5"/>
      <c r="E48" s="5"/>
      <c r="F48" s="5"/>
      <c r="G48" s="5"/>
      <c r="H48" s="5"/>
      <c r="I48" s="19"/>
      <c r="J48" s="19"/>
      <c r="K48" s="19"/>
    </row>
    <row r="49" spans="1:11" x14ac:dyDescent="0.25">
      <c r="A49" s="5"/>
      <c r="B49" s="5"/>
      <c r="C49" s="5"/>
      <c r="D49" s="5"/>
      <c r="E49" s="5"/>
      <c r="F49" s="5"/>
      <c r="G49" s="5"/>
      <c r="H49" s="5"/>
      <c r="I49" s="19"/>
      <c r="J49" s="19"/>
      <c r="K49" s="19"/>
    </row>
    <row r="50" spans="1:11" x14ac:dyDescent="0.25">
      <c r="A50" s="5" t="s">
        <v>83</v>
      </c>
      <c r="B50" s="5"/>
      <c r="C50" s="5"/>
      <c r="D50" s="5"/>
      <c r="E50" s="5"/>
      <c r="F50" s="5"/>
      <c r="G50" s="5"/>
      <c r="H50" s="5"/>
      <c r="I50" s="19"/>
      <c r="J50" s="19"/>
      <c r="K50" s="19"/>
    </row>
    <row r="51" spans="1:11" ht="15.75" thickBot="1" x14ac:dyDescent="0.3">
      <c r="A51" s="5"/>
      <c r="B51" s="5"/>
      <c r="C51" s="5"/>
      <c r="D51" s="5"/>
      <c r="E51" s="5"/>
      <c r="F51" s="5"/>
      <c r="G51" s="5"/>
      <c r="H51" s="5"/>
      <c r="I51" s="19"/>
      <c r="J51" s="19"/>
      <c r="K51" s="19"/>
    </row>
    <row r="52" spans="1:11" ht="49.15" customHeight="1" thickBot="1" x14ac:dyDescent="0.3">
      <c r="A52" s="5"/>
      <c r="B52" s="151"/>
      <c r="C52" s="152"/>
      <c r="D52" s="152"/>
      <c r="E52" s="153"/>
      <c r="F52" s="154" t="s">
        <v>53</v>
      </c>
      <c r="G52" s="155"/>
      <c r="H52" s="156"/>
      <c r="I52" s="19"/>
      <c r="J52" s="19"/>
      <c r="K52" s="19"/>
    </row>
    <row r="53" spans="1:11" ht="15.75" thickBot="1" x14ac:dyDescent="0.3">
      <c r="A53" s="5"/>
      <c r="B53" s="5"/>
      <c r="C53" s="5"/>
      <c r="D53" s="5"/>
      <c r="E53" s="5"/>
      <c r="F53" s="5"/>
      <c r="G53" s="5"/>
      <c r="H53" s="5"/>
      <c r="I53" s="19"/>
      <c r="J53" s="19"/>
      <c r="K53" s="19"/>
    </row>
    <row r="54" spans="1:11" ht="70.150000000000006" customHeight="1" thickBot="1" x14ac:dyDescent="0.3">
      <c r="A54" s="5"/>
      <c r="B54" s="151"/>
      <c r="C54" s="152"/>
      <c r="D54" s="152"/>
      <c r="E54" s="153"/>
      <c r="F54" s="154" t="s">
        <v>14</v>
      </c>
      <c r="G54" s="155"/>
      <c r="H54" s="156"/>
      <c r="I54" s="19"/>
      <c r="J54" s="19"/>
      <c r="K54" s="19"/>
    </row>
    <row r="55" spans="1:11" ht="15.75" thickBot="1" x14ac:dyDescent="0.3">
      <c r="A55" s="5"/>
      <c r="B55" s="5"/>
      <c r="C55" s="5"/>
      <c r="D55" s="5"/>
      <c r="E55" s="5"/>
      <c r="F55" s="5"/>
      <c r="G55" s="5"/>
      <c r="H55" s="5"/>
      <c r="I55" s="19"/>
      <c r="J55" s="19"/>
      <c r="K55" s="19"/>
    </row>
    <row r="56" spans="1:11" ht="15.75" thickBot="1" x14ac:dyDescent="0.3">
      <c r="A56" s="5"/>
      <c r="B56" s="87" t="s">
        <v>7</v>
      </c>
      <c r="C56" s="139" t="s">
        <v>2</v>
      </c>
      <c r="D56" s="140"/>
      <c r="E56" s="140"/>
      <c r="F56" s="140"/>
      <c r="G56" s="140"/>
      <c r="H56" s="141"/>
      <c r="I56" s="19"/>
      <c r="J56" s="19"/>
      <c r="K56" s="19"/>
    </row>
    <row r="57" spans="1:11" x14ac:dyDescent="0.25">
      <c r="A57" s="5"/>
      <c r="B57" s="5"/>
      <c r="C57" s="5"/>
      <c r="D57" s="5"/>
      <c r="E57" s="5"/>
      <c r="F57" s="5"/>
      <c r="G57" s="5"/>
      <c r="H57" s="5"/>
      <c r="I57" s="19"/>
      <c r="J57" s="19"/>
      <c r="K57" s="19"/>
    </row>
    <row r="58" spans="1:11" x14ac:dyDescent="0.25">
      <c r="A58" s="5"/>
      <c r="B58" s="78" t="s">
        <v>84</v>
      </c>
      <c r="C58" s="10">
        <v>100000</v>
      </c>
      <c r="D58" s="5"/>
      <c r="E58" s="5"/>
      <c r="F58" s="5"/>
      <c r="G58" s="5"/>
      <c r="H58" s="5"/>
      <c r="I58" s="19"/>
      <c r="J58" s="19"/>
      <c r="K58" s="19"/>
    </row>
    <row r="59" spans="1:11" x14ac:dyDescent="0.25">
      <c r="A59" s="5"/>
      <c r="B59" s="78" t="s">
        <v>85</v>
      </c>
      <c r="C59" s="88">
        <v>8</v>
      </c>
      <c r="D59" s="5"/>
      <c r="E59" s="5"/>
      <c r="F59" s="5"/>
      <c r="G59" s="5"/>
      <c r="H59" s="5"/>
      <c r="I59" s="19"/>
      <c r="J59" s="19"/>
      <c r="K59" s="19"/>
    </row>
    <row r="60" spans="1:11" x14ac:dyDescent="0.25">
      <c r="A60" s="5"/>
      <c r="B60" s="78" t="s">
        <v>130</v>
      </c>
      <c r="C60" s="9">
        <f>C59/100</f>
        <v>0.08</v>
      </c>
      <c r="D60" s="5"/>
      <c r="E60" s="5"/>
      <c r="F60" s="5"/>
      <c r="G60" s="5"/>
      <c r="H60" s="5"/>
      <c r="I60" s="19"/>
      <c r="J60" s="19"/>
      <c r="K60" s="19"/>
    </row>
    <row r="61" spans="1:11" ht="15.75" thickBot="1" x14ac:dyDescent="0.3">
      <c r="A61" s="5"/>
      <c r="B61" s="78" t="s">
        <v>86</v>
      </c>
      <c r="C61" s="9">
        <v>12</v>
      </c>
      <c r="D61" s="5"/>
      <c r="E61" s="5"/>
      <c r="F61" s="5"/>
      <c r="G61" s="5"/>
      <c r="H61" s="5"/>
      <c r="I61" s="19"/>
      <c r="J61" s="19"/>
      <c r="K61" s="19"/>
    </row>
    <row r="62" spans="1:11" ht="15.75" thickBot="1" x14ac:dyDescent="0.3">
      <c r="A62" s="5"/>
      <c r="B62" s="78" t="s">
        <v>87</v>
      </c>
      <c r="C62" s="89">
        <f>C58*D65</f>
        <v>13269.501692446964</v>
      </c>
      <c r="D62" s="90" t="s">
        <v>53</v>
      </c>
      <c r="E62" s="5"/>
      <c r="F62" s="5"/>
      <c r="G62" s="5"/>
      <c r="H62" s="5"/>
      <c r="I62" s="19"/>
      <c r="J62" s="19"/>
      <c r="K62" s="19"/>
    </row>
    <row r="63" spans="1:11" x14ac:dyDescent="0.25">
      <c r="A63" s="5"/>
      <c r="B63" s="5" t="s">
        <v>88</v>
      </c>
      <c r="C63" s="5"/>
      <c r="D63" s="5"/>
      <c r="E63" s="5"/>
      <c r="F63" s="5"/>
      <c r="G63" s="5"/>
      <c r="H63" s="5"/>
      <c r="I63" s="19"/>
      <c r="J63" s="19"/>
      <c r="K63" s="19"/>
    </row>
    <row r="64" spans="1:11" x14ac:dyDescent="0.25">
      <c r="A64" s="5"/>
      <c r="B64" s="9" t="s">
        <v>1</v>
      </c>
      <c r="C64" s="78">
        <f>(1+C60)</f>
        <v>1.08</v>
      </c>
      <c r="D64" s="5"/>
      <c r="E64" s="5"/>
      <c r="F64" s="5"/>
      <c r="G64" s="5"/>
      <c r="H64" s="5"/>
      <c r="I64" s="19"/>
      <c r="J64" s="19"/>
      <c r="K64" s="19"/>
    </row>
    <row r="65" spans="1:11" x14ac:dyDescent="0.25">
      <c r="A65" s="5"/>
      <c r="B65" s="147" t="s">
        <v>14</v>
      </c>
      <c r="C65" s="147"/>
      <c r="D65" s="78">
        <f>(C64^C61*(C64-1))/((C64^C61)-1)</f>
        <v>0.13269501692446964</v>
      </c>
      <c r="E65" s="5"/>
      <c r="F65" s="5"/>
      <c r="G65" s="5"/>
      <c r="H65" s="5"/>
      <c r="I65" s="19"/>
      <c r="J65" s="19"/>
      <c r="K65" s="19"/>
    </row>
    <row r="66" spans="1:11" ht="15.75" thickBot="1" x14ac:dyDescent="0.3">
      <c r="A66" s="5"/>
      <c r="B66" s="91"/>
      <c r="C66" s="91"/>
      <c r="D66" s="12"/>
      <c r="E66" s="5"/>
      <c r="F66" s="5"/>
      <c r="G66" s="5"/>
      <c r="H66" s="5"/>
      <c r="I66" s="19"/>
      <c r="J66" s="19"/>
      <c r="K66" s="19"/>
    </row>
    <row r="67" spans="1:11" ht="21.6" customHeight="1" thickBot="1" x14ac:dyDescent="0.3">
      <c r="A67" s="144" t="s">
        <v>93</v>
      </c>
      <c r="B67" s="145"/>
      <c r="C67" s="145"/>
      <c r="D67" s="145"/>
      <c r="E67" s="146"/>
      <c r="F67" s="5"/>
      <c r="G67" s="5"/>
      <c r="H67" s="5"/>
      <c r="I67" s="19"/>
      <c r="J67" s="19"/>
      <c r="K67" s="19"/>
    </row>
    <row r="68" spans="1:11" ht="45" x14ac:dyDescent="0.25">
      <c r="A68" s="92" t="s">
        <v>89</v>
      </c>
      <c r="B68" s="93" t="s">
        <v>90</v>
      </c>
      <c r="C68" s="94" t="s">
        <v>91</v>
      </c>
      <c r="D68" s="94" t="s">
        <v>92</v>
      </c>
      <c r="E68" s="92" t="s">
        <v>94</v>
      </c>
      <c r="F68" s="5"/>
      <c r="G68" s="5"/>
      <c r="H68" s="5"/>
      <c r="I68" s="19"/>
      <c r="J68" s="19"/>
      <c r="K68" s="19"/>
    </row>
    <row r="69" spans="1:11" x14ac:dyDescent="0.25">
      <c r="A69" s="9">
        <v>1</v>
      </c>
      <c r="B69" s="10">
        <f>C58</f>
        <v>100000</v>
      </c>
      <c r="C69" s="10">
        <f>B69*$C$60</f>
        <v>8000</v>
      </c>
      <c r="D69" s="10">
        <f>E69-C69</f>
        <v>5269.5016924469637</v>
      </c>
      <c r="E69" s="10">
        <f t="shared" ref="E69:E80" si="0">$C$58*$D$65</f>
        <v>13269.501692446964</v>
      </c>
      <c r="F69" s="5"/>
      <c r="G69" s="5"/>
      <c r="H69" s="5"/>
      <c r="I69" s="19"/>
      <c r="J69" s="19"/>
      <c r="K69" s="19"/>
    </row>
    <row r="70" spans="1:11" x14ac:dyDescent="0.25">
      <c r="A70" s="9">
        <v>2</v>
      </c>
      <c r="B70" s="10">
        <f>B69-D69</f>
        <v>94730.498307553033</v>
      </c>
      <c r="C70" s="10">
        <f t="shared" ref="C70:C80" si="1">B70*$C$60</f>
        <v>7578.4398646042428</v>
      </c>
      <c r="D70" s="10">
        <f>E70-C70</f>
        <v>5691.061827842721</v>
      </c>
      <c r="E70" s="10">
        <f t="shared" si="0"/>
        <v>13269.501692446964</v>
      </c>
      <c r="F70" s="5"/>
      <c r="G70" s="5"/>
      <c r="H70" s="5"/>
      <c r="I70" s="19"/>
      <c r="J70" s="19"/>
      <c r="K70" s="19"/>
    </row>
    <row r="71" spans="1:11" x14ac:dyDescent="0.25">
      <c r="A71" s="9">
        <v>3</v>
      </c>
      <c r="B71" s="10">
        <f>B70-D70</f>
        <v>89039.436479710304</v>
      </c>
      <c r="C71" s="10">
        <f t="shared" si="1"/>
        <v>7123.1549183768248</v>
      </c>
      <c r="D71" s="10">
        <f t="shared" ref="D71:D80" si="2">E71-C71</f>
        <v>6146.346774070139</v>
      </c>
      <c r="E71" s="10">
        <f t="shared" si="0"/>
        <v>13269.501692446964</v>
      </c>
      <c r="F71" s="5"/>
      <c r="G71" s="5"/>
      <c r="H71" s="5"/>
      <c r="I71" s="19"/>
      <c r="J71" s="19"/>
      <c r="K71" s="19"/>
    </row>
    <row r="72" spans="1:11" x14ac:dyDescent="0.25">
      <c r="A72" s="9">
        <v>4</v>
      </c>
      <c r="B72" s="10">
        <f t="shared" ref="B72:B80" si="3">B71-D71</f>
        <v>82893.089705640159</v>
      </c>
      <c r="C72" s="10">
        <f t="shared" si="1"/>
        <v>6631.4471764512127</v>
      </c>
      <c r="D72" s="10">
        <f t="shared" si="2"/>
        <v>6638.054515995751</v>
      </c>
      <c r="E72" s="10">
        <f t="shared" si="0"/>
        <v>13269.501692446964</v>
      </c>
      <c r="F72" s="5"/>
      <c r="G72" s="5"/>
      <c r="H72" s="5"/>
      <c r="I72" s="19"/>
      <c r="J72" s="19"/>
      <c r="K72" s="19"/>
    </row>
    <row r="73" spans="1:11" x14ac:dyDescent="0.25">
      <c r="A73" s="9">
        <v>5</v>
      </c>
      <c r="B73" s="10">
        <f t="shared" si="3"/>
        <v>76255.035189644404</v>
      </c>
      <c r="C73" s="10">
        <f t="shared" si="1"/>
        <v>6100.4028151715529</v>
      </c>
      <c r="D73" s="10">
        <f t="shared" si="2"/>
        <v>7169.0988772754108</v>
      </c>
      <c r="E73" s="10">
        <f t="shared" si="0"/>
        <v>13269.501692446964</v>
      </c>
      <c r="F73" s="5"/>
      <c r="G73" s="5"/>
      <c r="H73" s="5"/>
      <c r="I73" s="19"/>
      <c r="J73" s="19"/>
      <c r="K73" s="19"/>
    </row>
    <row r="74" spans="1:11" x14ac:dyDescent="0.25">
      <c r="A74" s="9">
        <v>6</v>
      </c>
      <c r="B74" s="10">
        <f t="shared" si="3"/>
        <v>69085.936312368998</v>
      </c>
      <c r="C74" s="10">
        <f t="shared" si="1"/>
        <v>5526.8749049895196</v>
      </c>
      <c r="D74" s="10">
        <f t="shared" si="2"/>
        <v>7742.6267874574442</v>
      </c>
      <c r="E74" s="10">
        <f t="shared" si="0"/>
        <v>13269.501692446964</v>
      </c>
      <c r="F74" s="5"/>
      <c r="G74" s="5"/>
      <c r="H74" s="5"/>
      <c r="I74" s="19"/>
      <c r="J74" s="19"/>
      <c r="K74" s="19"/>
    </row>
    <row r="75" spans="1:11" x14ac:dyDescent="0.25">
      <c r="A75" s="9">
        <v>7</v>
      </c>
      <c r="B75" s="10">
        <f t="shared" si="3"/>
        <v>61343.309524911558</v>
      </c>
      <c r="C75" s="10">
        <f t="shared" si="1"/>
        <v>4907.4647619929247</v>
      </c>
      <c r="D75" s="10">
        <f t="shared" si="2"/>
        <v>8362.03693045404</v>
      </c>
      <c r="E75" s="10">
        <f t="shared" si="0"/>
        <v>13269.501692446964</v>
      </c>
      <c r="F75" s="5"/>
      <c r="G75" s="5"/>
      <c r="H75" s="5"/>
      <c r="I75" s="19"/>
      <c r="J75" s="19"/>
      <c r="K75" s="19"/>
    </row>
    <row r="76" spans="1:11" x14ac:dyDescent="0.25">
      <c r="A76" s="9">
        <v>8</v>
      </c>
      <c r="B76" s="10">
        <f t="shared" si="3"/>
        <v>52981.272594457521</v>
      </c>
      <c r="C76" s="10">
        <f t="shared" si="1"/>
        <v>4238.5018075566022</v>
      </c>
      <c r="D76" s="10">
        <f t="shared" si="2"/>
        <v>9030.9998848903615</v>
      </c>
      <c r="E76" s="10">
        <f t="shared" si="0"/>
        <v>13269.501692446964</v>
      </c>
      <c r="F76" s="5"/>
      <c r="G76" s="5"/>
      <c r="H76" s="5"/>
      <c r="I76" s="19"/>
      <c r="J76" s="19"/>
      <c r="K76" s="19"/>
    </row>
    <row r="77" spans="1:11" x14ac:dyDescent="0.25">
      <c r="A77" s="9">
        <v>9</v>
      </c>
      <c r="B77" s="10">
        <f t="shared" si="3"/>
        <v>43950.272709567158</v>
      </c>
      <c r="C77" s="10">
        <f t="shared" si="1"/>
        <v>3516.0218167653729</v>
      </c>
      <c r="D77" s="10">
        <f t="shared" si="2"/>
        <v>9753.4798756815908</v>
      </c>
      <c r="E77" s="10">
        <f t="shared" si="0"/>
        <v>13269.501692446964</v>
      </c>
      <c r="F77" s="5"/>
      <c r="G77" s="5"/>
      <c r="H77" s="5"/>
      <c r="I77" s="19"/>
      <c r="J77" s="19"/>
      <c r="K77" s="19"/>
    </row>
    <row r="78" spans="1:11" x14ac:dyDescent="0.25">
      <c r="A78" s="9">
        <v>10</v>
      </c>
      <c r="B78" s="10">
        <f t="shared" si="3"/>
        <v>34196.792833885571</v>
      </c>
      <c r="C78" s="10">
        <f t="shared" si="1"/>
        <v>2735.7434267108456</v>
      </c>
      <c r="D78" s="10">
        <f t="shared" si="2"/>
        <v>10533.758265736118</v>
      </c>
      <c r="E78" s="10">
        <f t="shared" si="0"/>
        <v>13269.501692446964</v>
      </c>
      <c r="F78" s="5"/>
      <c r="G78" s="5"/>
      <c r="H78" s="5"/>
      <c r="I78" s="19"/>
      <c r="J78" s="19"/>
      <c r="K78" s="19"/>
    </row>
    <row r="79" spans="1:11" x14ac:dyDescent="0.25">
      <c r="A79" s="9">
        <v>11</v>
      </c>
      <c r="B79" s="10">
        <f t="shared" si="3"/>
        <v>23663.034568149451</v>
      </c>
      <c r="C79" s="10">
        <f t="shared" si="1"/>
        <v>1893.042765451956</v>
      </c>
      <c r="D79" s="10">
        <f t="shared" si="2"/>
        <v>11376.458926995008</v>
      </c>
      <c r="E79" s="10">
        <f t="shared" si="0"/>
        <v>13269.501692446964</v>
      </c>
      <c r="F79" s="5"/>
      <c r="G79" s="5"/>
      <c r="H79" s="5"/>
      <c r="I79" s="19"/>
      <c r="J79" s="19"/>
      <c r="K79" s="19"/>
    </row>
    <row r="80" spans="1:11" ht="15.75" thickBot="1" x14ac:dyDescent="0.3">
      <c r="A80" s="95">
        <v>12</v>
      </c>
      <c r="B80" s="96">
        <f t="shared" si="3"/>
        <v>12286.575641154443</v>
      </c>
      <c r="C80" s="96">
        <f t="shared" si="1"/>
        <v>982.9260512923554</v>
      </c>
      <c r="D80" s="96">
        <f t="shared" si="2"/>
        <v>12286.575641154608</v>
      </c>
      <c r="E80" s="96">
        <f t="shared" si="0"/>
        <v>13269.501692446964</v>
      </c>
      <c r="F80" s="5"/>
      <c r="G80" s="5"/>
      <c r="H80" s="5"/>
      <c r="I80" s="19"/>
      <c r="J80" s="19"/>
      <c r="K80" s="19"/>
    </row>
    <row r="81" spans="1:11" ht="15.75" thickBot="1" x14ac:dyDescent="0.3">
      <c r="A81" s="142" t="s">
        <v>97</v>
      </c>
      <c r="B81" s="143"/>
      <c r="C81" s="97">
        <f>SUM(C69:C80)</f>
        <v>59234.020309363419</v>
      </c>
      <c r="D81" s="97">
        <f>SUM(D69:D80)</f>
        <v>100000.00000000015</v>
      </c>
      <c r="E81" s="97">
        <f>SUM(E69:E80)</f>
        <v>159234.02030936358</v>
      </c>
      <c r="F81" s="5"/>
      <c r="G81" s="5"/>
      <c r="H81" s="5"/>
      <c r="I81" s="19"/>
      <c r="J81" s="19"/>
      <c r="K81" s="19"/>
    </row>
    <row r="82" spans="1:11" x14ac:dyDescent="0.25">
      <c r="A82" s="5"/>
      <c r="B82" s="5"/>
      <c r="C82" s="5"/>
      <c r="D82" s="5"/>
      <c r="E82" s="5"/>
      <c r="F82" s="5"/>
      <c r="G82" s="5"/>
      <c r="H82" s="5"/>
      <c r="I82" s="19"/>
      <c r="J82" s="19"/>
      <c r="K82" s="19"/>
    </row>
    <row r="83" spans="1:11" x14ac:dyDescent="0.25">
      <c r="A83" s="5"/>
      <c r="B83" s="5"/>
      <c r="C83" s="5"/>
      <c r="D83" s="5"/>
      <c r="E83" s="5"/>
      <c r="F83" s="5"/>
      <c r="G83" s="5"/>
      <c r="H83" s="5"/>
      <c r="I83" s="19"/>
      <c r="J83" s="19"/>
      <c r="K83" s="19"/>
    </row>
    <row r="84" spans="1:1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</row>
    <row r="85" spans="1:1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</row>
    <row r="86" spans="1:1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</row>
    <row r="87" spans="1:1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</row>
  </sheetData>
  <mergeCells count="21">
    <mergeCell ref="C56:H56"/>
    <mergeCell ref="A81:B81"/>
    <mergeCell ref="A67:E67"/>
    <mergeCell ref="B65:C65"/>
    <mergeCell ref="A1:G1"/>
    <mergeCell ref="A20:G20"/>
    <mergeCell ref="B52:E52"/>
    <mergeCell ref="B54:E54"/>
    <mergeCell ref="F52:H52"/>
    <mergeCell ref="F54:H54"/>
    <mergeCell ref="A44:B44"/>
    <mergeCell ref="D45:G45"/>
    <mergeCell ref="D46:G46"/>
    <mergeCell ref="C44:G44"/>
    <mergeCell ref="C38:G38"/>
    <mergeCell ref="A29:B29"/>
    <mergeCell ref="A38:B38"/>
    <mergeCell ref="D39:G39"/>
    <mergeCell ref="D40:G40"/>
    <mergeCell ref="C29:G29"/>
    <mergeCell ref="D30:G30"/>
  </mergeCells>
  <pageMargins left="0.70866141732283472" right="0.70866141732283472" top="0.78740157480314965" bottom="0.78740157480314965" header="0.31496062992125984" footer="0.31496062992125984"/>
  <pageSetup paperSize="9" scale="85" orientation="portrait" r:id="rId1"/>
  <headerFooter>
    <oddHeader>&amp;F</oddHeader>
    <oddFooter>&amp;CSeite 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workbookViewId="0">
      <selection sqref="A1:G69"/>
    </sheetView>
  </sheetViews>
  <sheetFormatPr baseColWidth="10" defaultRowHeight="15" x14ac:dyDescent="0.25"/>
  <cols>
    <col min="2" max="2" width="12.7109375" customWidth="1"/>
    <col min="3" max="5" width="12.7109375" bestFit="1" customWidth="1"/>
    <col min="6" max="6" width="11.7109375" bestFit="1" customWidth="1"/>
    <col min="7" max="7" width="16.7109375" customWidth="1"/>
  </cols>
  <sheetData>
    <row r="1" spans="1:12" ht="27" thickBot="1" x14ac:dyDescent="0.45">
      <c r="A1" s="148" t="s">
        <v>178</v>
      </c>
      <c r="B1" s="149"/>
      <c r="C1" s="149"/>
      <c r="D1" s="149"/>
      <c r="E1" s="149"/>
      <c r="F1" s="149"/>
      <c r="G1" s="150"/>
      <c r="H1" s="47"/>
      <c r="I1" s="47"/>
      <c r="J1" s="47"/>
      <c r="K1" s="47"/>
      <c r="L1" s="47"/>
    </row>
    <row r="2" spans="1:12" x14ac:dyDescent="0.25">
      <c r="A2" s="5"/>
      <c r="B2" s="5"/>
      <c r="C2" s="5"/>
      <c r="D2" s="5"/>
      <c r="E2" s="5"/>
      <c r="F2" s="5"/>
      <c r="G2" s="5"/>
      <c r="H2" s="47"/>
      <c r="I2" s="47"/>
      <c r="J2" s="47"/>
      <c r="K2" s="47"/>
      <c r="L2" s="47"/>
    </row>
    <row r="3" spans="1:12" x14ac:dyDescent="0.25">
      <c r="A3" s="5" t="s">
        <v>103</v>
      </c>
      <c r="B3" s="5"/>
      <c r="C3" s="5"/>
      <c r="D3" s="5"/>
      <c r="E3" s="5"/>
      <c r="F3" s="5"/>
      <c r="G3" s="5"/>
      <c r="H3" s="47"/>
      <c r="I3" s="47"/>
      <c r="J3" s="47"/>
      <c r="K3" s="47"/>
      <c r="L3" s="47"/>
    </row>
    <row r="4" spans="1:12" x14ac:dyDescent="0.25">
      <c r="A4" s="5" t="s">
        <v>100</v>
      </c>
      <c r="B4" s="5"/>
      <c r="C4" s="5"/>
      <c r="D4" s="5"/>
      <c r="E4" s="5"/>
      <c r="F4" s="5"/>
      <c r="G4" s="5"/>
      <c r="H4" s="47"/>
      <c r="I4" s="47"/>
      <c r="J4" s="47"/>
      <c r="K4" s="47"/>
      <c r="L4" s="47"/>
    </row>
    <row r="5" spans="1:12" x14ac:dyDescent="0.25">
      <c r="A5" s="5" t="s">
        <v>101</v>
      </c>
      <c r="B5" s="5"/>
      <c r="C5" s="5"/>
      <c r="D5" s="5"/>
      <c r="E5" s="5"/>
      <c r="F5" s="5"/>
      <c r="G5" s="5"/>
      <c r="H5" s="47"/>
      <c r="I5" s="47"/>
      <c r="J5" s="47"/>
      <c r="K5" s="47"/>
      <c r="L5" s="47"/>
    </row>
    <row r="6" spans="1:12" x14ac:dyDescent="0.25">
      <c r="A6" s="5" t="s">
        <v>221</v>
      </c>
      <c r="B6" s="5"/>
      <c r="C6" s="5"/>
      <c r="D6" s="5"/>
      <c r="E6" s="5"/>
      <c r="F6" s="5"/>
      <c r="G6" s="5"/>
      <c r="H6" s="47"/>
      <c r="I6" s="47"/>
      <c r="J6" s="47"/>
      <c r="K6" s="47"/>
      <c r="L6" s="47"/>
    </row>
    <row r="7" spans="1:12" x14ac:dyDescent="0.25">
      <c r="A7" s="5" t="s">
        <v>102</v>
      </c>
      <c r="B7" s="5"/>
      <c r="C7" s="5"/>
      <c r="D7" s="5"/>
      <c r="E7" s="5"/>
      <c r="F7" s="5"/>
      <c r="G7" s="5"/>
      <c r="H7" s="47"/>
      <c r="I7" s="47"/>
      <c r="J7" s="47"/>
      <c r="K7" s="47"/>
      <c r="L7" s="47"/>
    </row>
    <row r="8" spans="1:12" x14ac:dyDescent="0.25">
      <c r="A8" s="5"/>
      <c r="B8" s="5"/>
      <c r="C8" s="5"/>
      <c r="D8" s="5"/>
      <c r="E8" s="5"/>
      <c r="F8" s="5"/>
      <c r="G8" s="5"/>
      <c r="H8" s="47"/>
      <c r="I8" s="47"/>
      <c r="J8" s="47"/>
      <c r="K8" s="47"/>
      <c r="L8" s="47"/>
    </row>
    <row r="9" spans="1:12" x14ac:dyDescent="0.25">
      <c r="A9" s="5" t="s">
        <v>104</v>
      </c>
      <c r="B9" s="5"/>
      <c r="C9" s="5"/>
      <c r="D9" s="5"/>
      <c r="E9" s="5"/>
      <c r="F9" s="5"/>
      <c r="G9" s="5"/>
      <c r="H9" s="47"/>
      <c r="I9" s="47"/>
      <c r="J9" s="47"/>
      <c r="K9" s="47"/>
      <c r="L9" s="47"/>
    </row>
    <row r="10" spans="1:12" x14ac:dyDescent="0.25">
      <c r="A10" s="5" t="s">
        <v>105</v>
      </c>
      <c r="B10" s="5"/>
      <c r="C10" s="5"/>
      <c r="D10" s="5"/>
      <c r="E10" s="5"/>
      <c r="F10" s="5"/>
      <c r="G10" s="5"/>
      <c r="H10" s="47"/>
      <c r="I10" s="47"/>
      <c r="J10" s="47"/>
      <c r="K10" s="47"/>
      <c r="L10" s="47"/>
    </row>
    <row r="11" spans="1:12" x14ac:dyDescent="0.25">
      <c r="A11" s="5" t="s">
        <v>106</v>
      </c>
      <c r="B11" s="5"/>
      <c r="C11" s="5"/>
      <c r="D11" s="5"/>
      <c r="E11" s="5"/>
      <c r="F11" s="5"/>
      <c r="G11" s="5"/>
      <c r="H11" s="47"/>
      <c r="I11" s="47"/>
      <c r="J11" s="47"/>
      <c r="K11" s="47"/>
      <c r="L11" s="47"/>
    </row>
    <row r="12" spans="1:12" x14ac:dyDescent="0.25">
      <c r="A12" s="5" t="s">
        <v>173</v>
      </c>
      <c r="B12" s="5"/>
      <c r="C12" s="5"/>
      <c r="D12" s="5"/>
      <c r="E12" s="5"/>
      <c r="F12" s="5"/>
      <c r="G12" s="5"/>
      <c r="H12" s="47"/>
      <c r="I12" s="47"/>
      <c r="J12" s="47"/>
      <c r="K12" s="47"/>
      <c r="L12" s="47"/>
    </row>
    <row r="13" spans="1:12" ht="15.75" thickBot="1" x14ac:dyDescent="0.3">
      <c r="A13" s="5"/>
      <c r="B13" s="5"/>
      <c r="C13" s="5"/>
      <c r="D13" s="5"/>
      <c r="E13" s="5"/>
      <c r="F13" s="5"/>
      <c r="G13" s="5"/>
      <c r="H13" s="47"/>
      <c r="I13" s="47"/>
      <c r="J13" s="47"/>
      <c r="K13" s="47"/>
      <c r="L13" s="47"/>
    </row>
    <row r="14" spans="1:12" ht="21.75" thickBot="1" x14ac:dyDescent="0.4">
      <c r="A14" s="5"/>
      <c r="B14" s="176" t="s">
        <v>107</v>
      </c>
      <c r="C14" s="177"/>
      <c r="D14" s="177"/>
      <c r="E14" s="177"/>
      <c r="F14" s="178"/>
      <c r="G14" s="5"/>
      <c r="H14" s="47"/>
      <c r="I14" s="47"/>
      <c r="J14" s="47"/>
      <c r="K14" s="47"/>
      <c r="L14" s="47"/>
    </row>
    <row r="15" spans="1:12" x14ac:dyDescent="0.25">
      <c r="A15" s="5"/>
      <c r="B15" s="179" t="s">
        <v>108</v>
      </c>
      <c r="C15" s="180"/>
      <c r="D15" s="180"/>
      <c r="E15" s="180"/>
      <c r="F15" s="181"/>
      <c r="G15" s="5"/>
      <c r="H15" s="47"/>
      <c r="I15" s="47"/>
      <c r="J15" s="47"/>
      <c r="K15" s="47"/>
      <c r="L15" s="47"/>
    </row>
    <row r="16" spans="1:12" ht="15.75" x14ac:dyDescent="0.25">
      <c r="A16" s="5"/>
      <c r="B16" s="182" t="s">
        <v>109</v>
      </c>
      <c r="C16" s="183"/>
      <c r="D16" s="183"/>
      <c r="E16" s="183"/>
      <c r="F16" s="184"/>
      <c r="G16" s="5"/>
      <c r="H16" s="47"/>
      <c r="I16" s="47"/>
      <c r="J16" s="47"/>
      <c r="K16" s="47"/>
      <c r="L16" s="47"/>
    </row>
    <row r="17" spans="1:12" x14ac:dyDescent="0.25">
      <c r="A17" s="5"/>
      <c r="B17" s="185" t="s">
        <v>110</v>
      </c>
      <c r="C17" s="186"/>
      <c r="D17" s="186"/>
      <c r="E17" s="186"/>
      <c r="F17" s="187"/>
      <c r="G17" s="5"/>
      <c r="H17" s="47"/>
      <c r="I17" s="47"/>
      <c r="J17" s="47"/>
      <c r="K17" s="47"/>
      <c r="L17" s="47"/>
    </row>
    <row r="18" spans="1:12" ht="15.75" x14ac:dyDescent="0.25">
      <c r="A18" s="5"/>
      <c r="B18" s="182" t="s">
        <v>111</v>
      </c>
      <c r="C18" s="183"/>
      <c r="D18" s="183"/>
      <c r="E18" s="183"/>
      <c r="F18" s="184"/>
      <c r="G18" s="5"/>
      <c r="H18" s="47"/>
      <c r="I18" s="47"/>
      <c r="J18" s="47"/>
      <c r="K18" s="47"/>
      <c r="L18" s="47"/>
    </row>
    <row r="19" spans="1:12" ht="15.75" thickBot="1" x14ac:dyDescent="0.3">
      <c r="A19" s="5"/>
      <c r="B19" s="14"/>
      <c r="C19" s="15"/>
      <c r="D19" s="15"/>
      <c r="E19" s="15"/>
      <c r="F19" s="98"/>
      <c r="G19" s="5"/>
      <c r="H19" s="47"/>
      <c r="I19" s="47"/>
      <c r="J19" s="47"/>
      <c r="K19" s="47"/>
      <c r="L19" s="47"/>
    </row>
    <row r="20" spans="1:12" x14ac:dyDescent="0.25">
      <c r="A20" s="5"/>
      <c r="B20" s="5"/>
      <c r="C20" s="5"/>
      <c r="D20" s="5"/>
      <c r="E20" s="5"/>
      <c r="F20" s="5"/>
      <c r="G20" s="5"/>
      <c r="H20" s="47"/>
      <c r="I20" s="47"/>
      <c r="J20" s="47"/>
      <c r="K20" s="47"/>
      <c r="L20" s="47"/>
    </row>
    <row r="21" spans="1:12" x14ac:dyDescent="0.25">
      <c r="A21" s="5"/>
      <c r="B21" s="5"/>
      <c r="C21" s="5"/>
      <c r="D21" s="5"/>
      <c r="E21" s="5"/>
      <c r="F21" s="5"/>
      <c r="G21" s="5"/>
      <c r="H21" s="47"/>
      <c r="I21" s="47"/>
      <c r="J21" s="47"/>
      <c r="K21" s="47"/>
      <c r="L21" s="47"/>
    </row>
    <row r="22" spans="1:12" x14ac:dyDescent="0.25">
      <c r="A22" s="5" t="s">
        <v>112</v>
      </c>
      <c r="B22" s="5"/>
      <c r="C22" s="5"/>
      <c r="D22" s="5"/>
      <c r="E22" s="5"/>
      <c r="F22" s="5"/>
      <c r="G22" s="5"/>
      <c r="H22" s="47"/>
      <c r="I22" s="47"/>
      <c r="J22" s="47"/>
      <c r="K22" s="47"/>
      <c r="L22" s="47"/>
    </row>
    <row r="23" spans="1:12" ht="15.75" thickBot="1" x14ac:dyDescent="0.3">
      <c r="A23" s="5"/>
      <c r="B23" s="5"/>
      <c r="C23" s="5"/>
      <c r="D23" s="5"/>
      <c r="E23" s="5"/>
      <c r="F23" s="5"/>
      <c r="G23" s="5"/>
      <c r="H23" s="47"/>
      <c r="I23" s="47"/>
      <c r="J23" s="47"/>
      <c r="K23" s="47"/>
      <c r="L23" s="47"/>
    </row>
    <row r="24" spans="1:12" ht="19.5" thickBot="1" x14ac:dyDescent="0.35">
      <c r="A24" s="188" t="s">
        <v>113</v>
      </c>
      <c r="B24" s="189"/>
      <c r="C24" s="189"/>
      <c r="D24" s="190"/>
      <c r="E24" s="99"/>
      <c r="F24" s="5"/>
      <c r="G24" s="5"/>
      <c r="H24" s="47"/>
      <c r="I24" s="47"/>
      <c r="J24" s="47"/>
      <c r="K24" s="47"/>
      <c r="L24" s="47"/>
    </row>
    <row r="25" spans="1:12" ht="15.75" thickBot="1" x14ac:dyDescent="0.3">
      <c r="A25" s="5"/>
      <c r="B25" s="5"/>
      <c r="C25" s="5"/>
      <c r="D25" s="5"/>
      <c r="E25" s="5"/>
      <c r="F25" s="5"/>
      <c r="G25" s="5"/>
      <c r="H25" s="47"/>
      <c r="I25" s="47"/>
      <c r="J25" s="47"/>
      <c r="K25" s="47"/>
      <c r="L25" s="47"/>
    </row>
    <row r="26" spans="1:12" ht="46.15" customHeight="1" thickBot="1" x14ac:dyDescent="0.3">
      <c r="A26" s="99"/>
      <c r="B26" s="174" t="s">
        <v>114</v>
      </c>
      <c r="C26" s="175"/>
      <c r="D26" s="151"/>
      <c r="E26" s="152"/>
      <c r="F26" s="152"/>
      <c r="G26" s="153"/>
      <c r="H26" s="47"/>
      <c r="I26" s="47"/>
      <c r="J26" s="47"/>
      <c r="K26" s="47"/>
      <c r="L26" s="47"/>
    </row>
    <row r="27" spans="1:12" x14ac:dyDescent="0.25">
      <c r="A27" s="5"/>
      <c r="B27" s="5"/>
      <c r="C27" s="5"/>
      <c r="D27" s="5"/>
      <c r="E27" s="5"/>
      <c r="F27" s="5"/>
      <c r="G27" s="5"/>
      <c r="H27" s="47"/>
      <c r="I27" s="47"/>
      <c r="J27" s="47"/>
      <c r="K27" s="47"/>
      <c r="L27" s="47"/>
    </row>
    <row r="28" spans="1:12" ht="15.75" x14ac:dyDescent="0.25">
      <c r="A28" s="100" t="s">
        <v>115</v>
      </c>
      <c r="B28" s="100"/>
      <c r="C28" s="100"/>
      <c r="D28" s="100"/>
      <c r="E28" s="100"/>
      <c r="F28" s="100"/>
      <c r="G28" s="100"/>
      <c r="H28" s="47"/>
      <c r="I28" s="47"/>
      <c r="J28" s="47"/>
      <c r="K28" s="47"/>
      <c r="L28" s="47"/>
    </row>
    <row r="29" spans="1:12" ht="15.75" x14ac:dyDescent="0.25">
      <c r="A29" s="100" t="s">
        <v>116</v>
      </c>
      <c r="B29" s="100"/>
      <c r="C29" s="100"/>
      <c r="D29" s="100"/>
      <c r="E29" s="100" t="s">
        <v>117</v>
      </c>
      <c r="F29" s="100"/>
      <c r="G29" s="100"/>
      <c r="H29" s="47"/>
      <c r="I29" s="47"/>
      <c r="J29" s="47"/>
      <c r="K29" s="47"/>
      <c r="L29" s="47"/>
    </row>
    <row r="30" spans="1:12" x14ac:dyDescent="0.25">
      <c r="A30" s="5"/>
      <c r="B30" s="5"/>
      <c r="C30" s="5"/>
      <c r="D30" s="5"/>
      <c r="E30" s="5"/>
      <c r="F30" s="5"/>
      <c r="G30" s="5"/>
      <c r="H30" s="47"/>
      <c r="I30" s="47"/>
      <c r="J30" s="47"/>
      <c r="K30" s="47"/>
      <c r="L30" s="47"/>
    </row>
    <row r="31" spans="1:12" ht="15.75" thickBot="1" x14ac:dyDescent="0.3">
      <c r="A31" s="5"/>
      <c r="B31" s="5"/>
      <c r="C31" s="5"/>
      <c r="D31" s="5"/>
      <c r="E31" s="5"/>
      <c r="F31" s="5"/>
      <c r="G31" s="5"/>
      <c r="H31" s="47"/>
      <c r="I31" s="47"/>
      <c r="J31" s="47"/>
      <c r="K31" s="47"/>
      <c r="L31" s="47"/>
    </row>
    <row r="32" spans="1:12" ht="48" customHeight="1" thickBot="1" x14ac:dyDescent="0.3">
      <c r="A32" s="99"/>
      <c r="B32" s="174" t="s">
        <v>118</v>
      </c>
      <c r="C32" s="175"/>
      <c r="D32" s="151"/>
      <c r="E32" s="152"/>
      <c r="F32" s="152"/>
      <c r="G32" s="153"/>
      <c r="H32" s="47"/>
      <c r="I32" s="47"/>
      <c r="J32" s="47"/>
      <c r="K32" s="47"/>
      <c r="L32" s="47"/>
    </row>
    <row r="33" spans="1:12" ht="19.899999999999999" customHeight="1" thickBot="1" x14ac:dyDescent="0.3">
      <c r="A33" s="12"/>
      <c r="B33" s="11"/>
      <c r="C33" s="11"/>
      <c r="D33" s="67"/>
      <c r="E33" s="67"/>
      <c r="F33" s="67"/>
      <c r="G33" s="67"/>
      <c r="H33" s="47"/>
      <c r="I33" s="47"/>
      <c r="J33" s="47"/>
      <c r="K33" s="47"/>
      <c r="L33" s="47"/>
    </row>
    <row r="34" spans="1:12" ht="15.75" thickBot="1" x14ac:dyDescent="0.3">
      <c r="A34" s="5"/>
      <c r="B34" s="5"/>
      <c r="C34" s="151" t="s">
        <v>129</v>
      </c>
      <c r="D34" s="152"/>
      <c r="E34" s="152"/>
      <c r="F34" s="153"/>
      <c r="G34" s="5"/>
      <c r="H34" s="47"/>
      <c r="I34" s="47"/>
      <c r="J34" s="47"/>
      <c r="K34" s="47"/>
      <c r="L34" s="47"/>
    </row>
    <row r="35" spans="1:12" x14ac:dyDescent="0.25">
      <c r="A35" s="5"/>
      <c r="B35" s="5"/>
      <c r="C35" s="94" t="s">
        <v>125</v>
      </c>
      <c r="D35" s="94" t="s">
        <v>126</v>
      </c>
      <c r="E35" s="94" t="s">
        <v>127</v>
      </c>
      <c r="F35" s="94" t="s">
        <v>128</v>
      </c>
      <c r="G35" s="5"/>
      <c r="H35" s="47"/>
      <c r="I35" s="47"/>
      <c r="J35" s="47"/>
      <c r="K35" s="47"/>
      <c r="L35" s="47"/>
    </row>
    <row r="36" spans="1:12" x14ac:dyDescent="0.25">
      <c r="A36" s="78" t="s">
        <v>119</v>
      </c>
      <c r="B36" s="10">
        <f>SUM(C36:F36)</f>
        <v>100000</v>
      </c>
      <c r="C36" s="10">
        <v>30000</v>
      </c>
      <c r="D36" s="10">
        <v>70000</v>
      </c>
      <c r="E36" s="10"/>
      <c r="F36" s="10"/>
      <c r="G36" s="5"/>
      <c r="H36" s="47"/>
      <c r="I36" s="47"/>
      <c r="J36" s="47"/>
      <c r="K36" s="47"/>
      <c r="L36" s="47"/>
    </row>
    <row r="37" spans="1:12" x14ac:dyDescent="0.25">
      <c r="A37" s="78" t="s">
        <v>120</v>
      </c>
      <c r="B37" s="9">
        <v>12</v>
      </c>
      <c r="C37" s="5"/>
      <c r="D37" s="5"/>
      <c r="E37" s="5"/>
      <c r="F37" s="5"/>
      <c r="G37" s="5"/>
      <c r="H37" s="47"/>
      <c r="I37" s="47"/>
      <c r="J37" s="47"/>
      <c r="K37" s="47"/>
      <c r="L37" s="47"/>
    </row>
    <row r="38" spans="1:12" x14ac:dyDescent="0.25">
      <c r="A38" s="170" t="s">
        <v>131</v>
      </c>
      <c r="B38" s="171"/>
      <c r="C38" s="9">
        <v>12</v>
      </c>
      <c r="D38" s="9">
        <v>12</v>
      </c>
      <c r="E38" s="9">
        <v>12</v>
      </c>
      <c r="F38" s="9">
        <v>12</v>
      </c>
      <c r="G38" s="5"/>
      <c r="H38" s="47"/>
      <c r="I38" s="47"/>
      <c r="J38" s="47"/>
      <c r="K38" s="47"/>
      <c r="L38" s="47"/>
    </row>
    <row r="39" spans="1:12" x14ac:dyDescent="0.25">
      <c r="A39" s="170" t="s">
        <v>121</v>
      </c>
      <c r="B39" s="171"/>
      <c r="C39" s="9">
        <v>8</v>
      </c>
      <c r="D39" s="9">
        <v>4</v>
      </c>
      <c r="E39" s="9">
        <v>8</v>
      </c>
      <c r="F39" s="9">
        <v>8</v>
      </c>
      <c r="G39" s="5"/>
      <c r="H39" s="47"/>
      <c r="I39" s="47"/>
      <c r="J39" s="47"/>
      <c r="K39" s="47"/>
      <c r="L39" s="47"/>
    </row>
    <row r="40" spans="1:12" x14ac:dyDescent="0.25">
      <c r="A40" s="170" t="s">
        <v>130</v>
      </c>
      <c r="B40" s="171"/>
      <c r="C40" s="9">
        <f t="shared" ref="C40:F40" si="0">C39/100</f>
        <v>0.08</v>
      </c>
      <c r="D40" s="9">
        <f t="shared" si="0"/>
        <v>0.04</v>
      </c>
      <c r="E40" s="9">
        <f t="shared" si="0"/>
        <v>0.08</v>
      </c>
      <c r="F40" s="9">
        <f t="shared" si="0"/>
        <v>0.08</v>
      </c>
      <c r="G40" s="5"/>
      <c r="H40" s="47"/>
      <c r="I40" s="47"/>
      <c r="J40" s="47"/>
      <c r="K40" s="47"/>
      <c r="L40" s="47"/>
    </row>
    <row r="41" spans="1:12" x14ac:dyDescent="0.25">
      <c r="A41" s="172"/>
      <c r="B41" s="172"/>
      <c r="C41" s="170">
        <f>(C36*C40+D36*D40+E36*E40+F36*F40)/B36</f>
        <v>5.1999999999999998E-2</v>
      </c>
      <c r="D41" s="173"/>
      <c r="E41" s="173"/>
      <c r="F41" s="171"/>
      <c r="G41" s="5"/>
      <c r="H41" s="47"/>
      <c r="I41" s="47"/>
      <c r="J41" s="47"/>
      <c r="K41" s="47"/>
      <c r="L41" s="47"/>
    </row>
    <row r="42" spans="1:12" x14ac:dyDescent="0.25">
      <c r="A42" s="12"/>
      <c r="B42" s="67"/>
      <c r="C42" s="67"/>
      <c r="D42" s="67"/>
      <c r="E42" s="67"/>
      <c r="F42" s="67"/>
      <c r="G42" s="5"/>
      <c r="H42" s="47"/>
      <c r="I42" s="47"/>
      <c r="J42" s="47"/>
      <c r="K42" s="47"/>
      <c r="L42" s="47"/>
    </row>
    <row r="43" spans="1:12" ht="15.75" thickBot="1" x14ac:dyDescent="0.3">
      <c r="A43" s="5"/>
      <c r="B43" s="5"/>
      <c r="C43" s="5"/>
      <c r="D43" s="5"/>
      <c r="E43" s="5"/>
      <c r="F43" s="5"/>
      <c r="G43" s="5"/>
      <c r="H43" s="47"/>
      <c r="I43" s="47"/>
      <c r="J43" s="47"/>
      <c r="K43" s="47"/>
      <c r="L43" s="47"/>
    </row>
    <row r="44" spans="1:12" ht="19.5" thickBot="1" x14ac:dyDescent="0.35">
      <c r="A44" s="163" t="s">
        <v>99</v>
      </c>
      <c r="B44" s="164"/>
      <c r="C44" s="164"/>
      <c r="D44" s="165"/>
      <c r="E44" s="5"/>
      <c r="F44" s="5"/>
      <c r="G44" s="5"/>
      <c r="H44" s="47"/>
      <c r="I44" s="47"/>
      <c r="J44" s="47"/>
      <c r="K44" s="47"/>
      <c r="L44" s="47"/>
    </row>
    <row r="45" spans="1:12" x14ac:dyDescent="0.25">
      <c r="A45" s="166" t="s">
        <v>122</v>
      </c>
      <c r="B45" s="166"/>
      <c r="C45" s="166"/>
      <c r="D45" s="101">
        <f>B36/B37</f>
        <v>8333.3333333333339</v>
      </c>
      <c r="E45" s="5"/>
      <c r="F45" s="5"/>
      <c r="G45" s="5"/>
      <c r="H45" s="47"/>
      <c r="I45" s="47"/>
      <c r="J45" s="47"/>
      <c r="K45" s="47"/>
      <c r="L45" s="47"/>
    </row>
    <row r="46" spans="1:12" ht="15.75" thickBot="1" x14ac:dyDescent="0.3">
      <c r="A46" s="167" t="s">
        <v>123</v>
      </c>
      <c r="B46" s="167"/>
      <c r="C46" s="167"/>
      <c r="D46" s="102">
        <f>B36/2*C41</f>
        <v>2600</v>
      </c>
      <c r="E46" s="5"/>
      <c r="F46" s="5"/>
      <c r="G46" s="5"/>
      <c r="H46" s="47"/>
      <c r="I46" s="47"/>
      <c r="J46" s="47"/>
      <c r="K46" s="47"/>
      <c r="L46" s="47"/>
    </row>
    <row r="47" spans="1:12" ht="19.899999999999999" customHeight="1" thickBot="1" x14ac:dyDescent="0.3">
      <c r="A47" s="168" t="s">
        <v>124</v>
      </c>
      <c r="B47" s="169"/>
      <c r="C47" s="169"/>
      <c r="D47" s="103">
        <f>SUM(D45:D46)</f>
        <v>10933.333333333334</v>
      </c>
      <c r="E47" s="139" t="s">
        <v>132</v>
      </c>
      <c r="F47" s="141"/>
      <c r="G47" s="99"/>
      <c r="H47" s="47"/>
      <c r="I47" s="47"/>
      <c r="J47" s="47"/>
      <c r="K47" s="47"/>
      <c r="L47" s="47"/>
    </row>
    <row r="48" spans="1:12" ht="16.5" thickTop="1" thickBot="1" x14ac:dyDescent="0.3">
      <c r="A48" s="5"/>
      <c r="B48" s="5"/>
      <c r="C48" s="5"/>
      <c r="D48" s="5"/>
      <c r="E48" s="5"/>
      <c r="F48" s="5"/>
      <c r="G48" s="5"/>
      <c r="H48" s="47"/>
      <c r="I48" s="47"/>
      <c r="J48" s="47"/>
      <c r="K48" s="47"/>
      <c r="L48" s="47"/>
    </row>
    <row r="49" spans="1:12" ht="19.5" thickBot="1" x14ac:dyDescent="0.35">
      <c r="A49" s="104" t="s">
        <v>163</v>
      </c>
      <c r="B49" s="105"/>
      <c r="C49" s="105"/>
      <c r="D49" s="105"/>
      <c r="E49" s="106"/>
      <c r="F49" s="107"/>
      <c r="G49" s="107"/>
      <c r="H49" s="47"/>
      <c r="I49" s="47"/>
      <c r="J49" s="47"/>
      <c r="K49" s="47"/>
      <c r="L49" s="47"/>
    </row>
    <row r="50" spans="1:12" x14ac:dyDescent="0.25">
      <c r="A50" s="5"/>
      <c r="B50" s="5"/>
      <c r="C50" s="5"/>
      <c r="D50" s="5"/>
      <c r="E50" s="5"/>
      <c r="F50" s="5"/>
      <c r="G50" s="5"/>
      <c r="H50" s="47"/>
      <c r="I50" s="47"/>
      <c r="J50" s="47"/>
      <c r="K50" s="47"/>
      <c r="L50" s="47"/>
    </row>
    <row r="51" spans="1:12" x14ac:dyDescent="0.25">
      <c r="A51" s="5"/>
      <c r="B51" s="5"/>
      <c r="C51" s="5"/>
      <c r="D51" s="5"/>
      <c r="E51" s="5"/>
      <c r="F51" s="5"/>
      <c r="G51" s="5"/>
      <c r="H51" s="47"/>
      <c r="I51" s="47"/>
      <c r="J51" s="47"/>
      <c r="K51" s="47"/>
      <c r="L51" s="47"/>
    </row>
    <row r="52" spans="1:12" x14ac:dyDescent="0.25">
      <c r="A52" s="78" t="s">
        <v>119</v>
      </c>
      <c r="B52" s="10">
        <v>100000</v>
      </c>
      <c r="C52" s="5" t="s">
        <v>0</v>
      </c>
      <c r="D52" s="5"/>
      <c r="E52" s="5"/>
      <c r="F52" s="5"/>
      <c r="G52" s="5"/>
      <c r="H52" s="47"/>
      <c r="I52" s="47"/>
      <c r="J52" s="47"/>
      <c r="K52" s="47"/>
      <c r="L52" s="47"/>
    </row>
    <row r="53" spans="1:12" x14ac:dyDescent="0.25">
      <c r="A53" s="78" t="s">
        <v>85</v>
      </c>
      <c r="B53" s="9">
        <v>8</v>
      </c>
      <c r="C53" s="5"/>
      <c r="D53" s="5"/>
      <c r="E53" s="5"/>
      <c r="F53" s="5"/>
      <c r="G53" s="5"/>
      <c r="H53" s="47"/>
      <c r="I53" s="47"/>
      <c r="J53" s="47"/>
      <c r="K53" s="47"/>
      <c r="L53" s="47"/>
    </row>
    <row r="54" spans="1:12" ht="15.75" thickBot="1" x14ac:dyDescent="0.3">
      <c r="A54" s="78" t="s">
        <v>222</v>
      </c>
      <c r="B54" s="9">
        <v>12</v>
      </c>
      <c r="C54" s="5"/>
      <c r="D54" s="5"/>
      <c r="E54" s="5"/>
      <c r="F54" s="5"/>
      <c r="G54" s="5"/>
      <c r="H54" s="47"/>
      <c r="I54" s="47"/>
      <c r="J54" s="47"/>
      <c r="K54" s="47"/>
      <c r="L54" s="47"/>
    </row>
    <row r="55" spans="1:12" ht="25.15" customHeight="1" thickBot="1" x14ac:dyDescent="0.3">
      <c r="A55" s="108" t="s">
        <v>87</v>
      </c>
      <c r="B55" s="109">
        <f>B52*C57</f>
        <v>13269.501692446964</v>
      </c>
      <c r="C55" s="144" t="s">
        <v>132</v>
      </c>
      <c r="D55" s="146"/>
      <c r="E55" s="110"/>
      <c r="F55" s="5"/>
      <c r="G55" s="5"/>
      <c r="H55" s="47"/>
      <c r="I55" s="47"/>
      <c r="J55" s="47"/>
      <c r="K55" s="47"/>
      <c r="L55" s="47"/>
    </row>
    <row r="56" spans="1:12" x14ac:dyDescent="0.25">
      <c r="A56" s="9" t="s">
        <v>1</v>
      </c>
      <c r="B56" s="78">
        <f>(1+(B53/100))</f>
        <v>1.08</v>
      </c>
      <c r="C56" s="5"/>
      <c r="D56" s="5"/>
      <c r="E56" s="5"/>
      <c r="F56" s="5"/>
      <c r="G56" s="5"/>
      <c r="H56" s="47"/>
      <c r="I56" s="47"/>
      <c r="J56" s="47"/>
      <c r="K56" s="47"/>
      <c r="L56" s="47"/>
    </row>
    <row r="57" spans="1:12" x14ac:dyDescent="0.25">
      <c r="A57" s="147" t="s">
        <v>14</v>
      </c>
      <c r="B57" s="147"/>
      <c r="C57" s="78">
        <f>(B56^B54*(B56-1))/((B56^B54)-1)</f>
        <v>0.13269501692446964</v>
      </c>
      <c r="D57" s="5"/>
      <c r="E57" s="5"/>
      <c r="F57" s="5"/>
      <c r="G57" s="5"/>
      <c r="H57" s="47"/>
      <c r="I57" s="47"/>
      <c r="J57" s="47"/>
      <c r="K57" s="47"/>
      <c r="L57" s="47"/>
    </row>
    <row r="58" spans="1:12" x14ac:dyDescent="0.25">
      <c r="A58" s="91"/>
      <c r="B58" s="91"/>
      <c r="C58" s="12"/>
      <c r="D58" s="5"/>
      <c r="E58" s="5"/>
      <c r="F58" s="5"/>
      <c r="G58" s="5"/>
      <c r="H58" s="47"/>
      <c r="I58" s="47"/>
      <c r="J58" s="47"/>
      <c r="K58" s="47"/>
      <c r="L58" s="47"/>
    </row>
    <row r="59" spans="1:12" x14ac:dyDescent="0.25">
      <c r="A59" s="91" t="s">
        <v>223</v>
      </c>
      <c r="B59" s="91"/>
      <c r="C59" s="12"/>
      <c r="D59" s="5"/>
      <c r="E59" s="5"/>
      <c r="F59" s="5"/>
      <c r="G59" s="5"/>
      <c r="H59" s="47"/>
      <c r="I59" s="47"/>
      <c r="J59" s="47"/>
      <c r="K59" s="47"/>
      <c r="L59" s="47"/>
    </row>
    <row r="60" spans="1:12" x14ac:dyDescent="0.25">
      <c r="A60" s="91" t="s">
        <v>224</v>
      </c>
      <c r="B60" s="91"/>
      <c r="C60" s="12"/>
      <c r="D60" s="5"/>
      <c r="E60" s="10">
        <f>B55</f>
        <v>13269.501692446964</v>
      </c>
      <c r="F60" s="5" t="s">
        <v>228</v>
      </c>
      <c r="G60" s="5"/>
      <c r="H60" s="47"/>
      <c r="I60" s="47"/>
      <c r="J60" s="47"/>
      <c r="K60" s="47"/>
      <c r="L60" s="47"/>
    </row>
    <row r="61" spans="1:12" x14ac:dyDescent="0.25">
      <c r="A61" s="91" t="s">
        <v>230</v>
      </c>
      <c r="B61" s="91"/>
      <c r="C61" s="12"/>
      <c r="D61" s="5"/>
      <c r="E61" s="6"/>
      <c r="F61" s="5"/>
      <c r="G61" s="5"/>
      <c r="H61" s="47"/>
      <c r="I61" s="47"/>
      <c r="J61" s="47"/>
      <c r="K61" s="47"/>
      <c r="L61" s="47"/>
    </row>
    <row r="62" spans="1:12" x14ac:dyDescent="0.25">
      <c r="A62" s="91" t="s">
        <v>229</v>
      </c>
      <c r="B62" s="67"/>
      <c r="C62" s="12"/>
      <c r="D62" s="5"/>
      <c r="E62" s="111">
        <f>B53/100</f>
        <v>0.08</v>
      </c>
      <c r="F62" s="5" t="s">
        <v>225</v>
      </c>
      <c r="G62" s="5"/>
      <c r="H62" s="47"/>
      <c r="I62" s="47"/>
      <c r="J62" s="47"/>
      <c r="K62" s="47"/>
      <c r="L62" s="47"/>
    </row>
    <row r="63" spans="1:12" x14ac:dyDescent="0.25">
      <c r="A63" s="5"/>
      <c r="B63" s="5"/>
      <c r="C63" s="5"/>
      <c r="D63" s="5"/>
      <c r="E63" s="5"/>
      <c r="F63" s="5"/>
      <c r="G63" s="5"/>
      <c r="H63" s="47"/>
      <c r="I63" s="47"/>
      <c r="J63" s="47"/>
      <c r="K63" s="47"/>
      <c r="L63" s="47"/>
    </row>
    <row r="64" spans="1:12" x14ac:dyDescent="0.25">
      <c r="A64" s="5" t="s">
        <v>227</v>
      </c>
      <c r="B64" s="5"/>
      <c r="C64" s="5"/>
      <c r="D64" s="5"/>
      <c r="E64" s="5"/>
      <c r="F64" s="5"/>
      <c r="G64" s="5"/>
      <c r="H64" s="47"/>
      <c r="I64" s="47"/>
      <c r="J64" s="47"/>
      <c r="K64" s="47"/>
      <c r="L64" s="47"/>
    </row>
    <row r="65" spans="1:12" x14ac:dyDescent="0.25">
      <c r="A65" s="5" t="s">
        <v>226</v>
      </c>
      <c r="B65" s="5"/>
      <c r="C65" s="5"/>
      <c r="D65" s="5"/>
      <c r="E65" s="5"/>
      <c r="F65" s="5"/>
      <c r="G65" s="5"/>
      <c r="H65" s="47"/>
      <c r="I65" s="47"/>
      <c r="J65" s="47"/>
      <c r="K65" s="47"/>
      <c r="L65" s="47"/>
    </row>
    <row r="66" spans="1:12" x14ac:dyDescent="0.25">
      <c r="A66" s="5"/>
      <c r="B66" s="5"/>
      <c r="C66" s="5"/>
      <c r="D66" s="5"/>
      <c r="E66" s="5"/>
      <c r="F66" s="5"/>
      <c r="G66" s="5"/>
      <c r="H66" s="47"/>
      <c r="I66" s="47"/>
      <c r="J66" s="47"/>
      <c r="K66" s="47"/>
      <c r="L66" s="47"/>
    </row>
    <row r="67" spans="1:12" x14ac:dyDescent="0.25">
      <c r="A67" s="5" t="s">
        <v>133</v>
      </c>
      <c r="B67" s="5"/>
      <c r="C67" s="5"/>
      <c r="D67" s="5"/>
      <c r="E67" s="5"/>
      <c r="F67" s="5"/>
      <c r="G67" s="5"/>
      <c r="H67" s="47"/>
      <c r="I67" s="47"/>
      <c r="J67" s="47"/>
      <c r="K67" s="47"/>
      <c r="L67" s="47"/>
    </row>
    <row r="68" spans="1:12" x14ac:dyDescent="0.25">
      <c r="A68" s="5" t="s">
        <v>134</v>
      </c>
      <c r="B68" s="5"/>
      <c r="C68" s="5"/>
      <c r="D68" s="5"/>
      <c r="E68" s="5"/>
      <c r="F68" s="5"/>
      <c r="G68" s="5"/>
      <c r="H68" s="47"/>
      <c r="I68" s="47"/>
      <c r="J68" s="47"/>
      <c r="K68" s="47"/>
      <c r="L68" s="47"/>
    </row>
    <row r="69" spans="1:12" x14ac:dyDescent="0.25">
      <c r="A69" s="5"/>
      <c r="B69" s="5"/>
      <c r="C69" s="5"/>
      <c r="D69" s="5"/>
      <c r="E69" s="5"/>
      <c r="F69" s="5"/>
      <c r="G69" s="5"/>
      <c r="H69" s="47"/>
      <c r="I69" s="47"/>
      <c r="J69" s="47"/>
      <c r="K69" s="47"/>
      <c r="L69" s="47"/>
    </row>
    <row r="70" spans="1:12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</row>
    <row r="71" spans="1:12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1:12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</row>
    <row r="73" spans="1:12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</row>
    <row r="74" spans="1:12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</row>
    <row r="75" spans="1:12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</row>
    <row r="76" spans="1:12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</row>
    <row r="77" spans="1:12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</row>
    <row r="78" spans="1:12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</row>
    <row r="79" spans="1:12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</row>
    <row r="80" spans="1:12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</row>
    <row r="81" spans="1:12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</row>
    <row r="82" spans="1:12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</row>
  </sheetData>
  <mergeCells count="24">
    <mergeCell ref="B32:C32"/>
    <mergeCell ref="D32:G32"/>
    <mergeCell ref="A1:G1"/>
    <mergeCell ref="B14:F14"/>
    <mergeCell ref="B15:F15"/>
    <mergeCell ref="B16:F16"/>
    <mergeCell ref="B17:F17"/>
    <mergeCell ref="B18:F18"/>
    <mergeCell ref="A24:D24"/>
    <mergeCell ref="B26:C26"/>
    <mergeCell ref="D26:G26"/>
    <mergeCell ref="E47:F47"/>
    <mergeCell ref="C55:D55"/>
    <mergeCell ref="C34:F34"/>
    <mergeCell ref="A38:B38"/>
    <mergeCell ref="A39:B39"/>
    <mergeCell ref="A40:B40"/>
    <mergeCell ref="A41:B41"/>
    <mergeCell ref="C41:F41"/>
    <mergeCell ref="A57:B57"/>
    <mergeCell ref="A44:D44"/>
    <mergeCell ref="A45:C45"/>
    <mergeCell ref="A46:C46"/>
    <mergeCell ref="A47:C47"/>
  </mergeCells>
  <pageMargins left="0.70866141732283472" right="0.70866141732283472" top="0.78740157480314965" bottom="0.78740157480314965" header="0.31496062992125984" footer="0.31496062992125984"/>
  <pageSetup paperSize="9" scale="64" orientation="portrait" r:id="rId1"/>
  <headerFooter>
    <oddHeader>&amp;F</oddHeader>
    <oddFooter>&amp;CSeite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6"/>
  <sheetViews>
    <sheetView topLeftCell="A34" workbookViewId="0">
      <selection activeCell="A45" sqref="A45:I98"/>
    </sheetView>
  </sheetViews>
  <sheetFormatPr baseColWidth="10" defaultRowHeight="15" x14ac:dyDescent="0.25"/>
  <cols>
    <col min="3" max="3" width="13.28515625" customWidth="1"/>
    <col min="4" max="4" width="15" customWidth="1"/>
    <col min="6" max="6" width="18.28515625" customWidth="1"/>
    <col min="7" max="7" width="16.5703125" customWidth="1"/>
    <col min="9" max="9" width="13.85546875" customWidth="1"/>
  </cols>
  <sheetData>
    <row r="1" spans="1:13" ht="23.25" customHeight="1" thickBot="1" x14ac:dyDescent="0.3">
      <c r="A1" s="222" t="s">
        <v>214</v>
      </c>
      <c r="B1" s="223"/>
      <c r="C1" s="223"/>
      <c r="D1" s="223"/>
      <c r="E1" s="223"/>
      <c r="F1" s="223"/>
      <c r="G1" s="223"/>
      <c r="H1" s="223"/>
      <c r="I1" s="224"/>
      <c r="J1" s="19"/>
      <c r="K1" s="19"/>
      <c r="L1" s="19"/>
      <c r="M1" s="19"/>
    </row>
    <row r="2" spans="1:13" ht="12.7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19"/>
      <c r="K2" s="19"/>
      <c r="L2" s="19"/>
      <c r="M2" s="19"/>
    </row>
    <row r="3" spans="1:13" ht="15" customHeight="1" x14ac:dyDescent="0.25">
      <c r="A3" s="48" t="s">
        <v>231</v>
      </c>
      <c r="B3" s="48"/>
      <c r="C3" s="48"/>
      <c r="D3" s="48"/>
      <c r="E3" s="48"/>
      <c r="F3" s="48"/>
      <c r="G3" s="48"/>
      <c r="H3" s="48"/>
      <c r="I3" s="48"/>
      <c r="J3" s="19"/>
      <c r="K3" s="19"/>
      <c r="L3" s="19"/>
      <c r="M3" s="19"/>
    </row>
    <row r="4" spans="1:13" ht="15" customHeight="1" x14ac:dyDescent="0.25">
      <c r="A4" s="48" t="s">
        <v>232</v>
      </c>
      <c r="B4" s="48"/>
      <c r="C4" s="48"/>
      <c r="D4" s="48"/>
      <c r="E4" s="48"/>
      <c r="F4" s="48"/>
      <c r="G4" s="48"/>
      <c r="H4" s="48"/>
      <c r="I4" s="48"/>
      <c r="J4" s="19"/>
      <c r="K4" s="19"/>
      <c r="L4" s="19"/>
      <c r="M4" s="19"/>
    </row>
    <row r="5" spans="1:13" ht="15" customHeight="1" x14ac:dyDescent="0.25">
      <c r="A5" s="48" t="s">
        <v>233</v>
      </c>
      <c r="B5" s="48"/>
      <c r="C5" s="48"/>
      <c r="D5" s="48"/>
      <c r="E5" s="48"/>
      <c r="F5" s="48"/>
      <c r="G5" s="48"/>
      <c r="H5" s="48"/>
      <c r="I5" s="48"/>
      <c r="J5" s="19"/>
      <c r="K5" s="19"/>
      <c r="L5" s="19"/>
      <c r="M5" s="19"/>
    </row>
    <row r="6" spans="1:13" ht="1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19"/>
      <c r="K6" s="19"/>
      <c r="L6" s="19"/>
      <c r="M6" s="19"/>
    </row>
    <row r="7" spans="1:13" ht="19.5" thickBot="1" x14ac:dyDescent="0.35">
      <c r="A7" s="46" t="s">
        <v>218</v>
      </c>
      <c r="B7" s="15"/>
      <c r="C7" s="15"/>
      <c r="D7" s="15"/>
      <c r="E7" s="15"/>
      <c r="F7" s="15"/>
      <c r="G7" s="15"/>
      <c r="H7" s="15"/>
      <c r="I7" s="15"/>
      <c r="J7" s="19"/>
      <c r="K7" s="19"/>
      <c r="L7" s="19"/>
      <c r="M7" s="19"/>
    </row>
    <row r="8" spans="1:13" ht="18.75" x14ac:dyDescent="0.3">
      <c r="A8" s="49"/>
      <c r="B8" s="12"/>
      <c r="C8" s="12"/>
      <c r="D8" s="12"/>
      <c r="E8" s="12"/>
      <c r="F8" s="12"/>
      <c r="G8" s="12"/>
      <c r="H8" s="12"/>
      <c r="I8" s="12"/>
      <c r="J8" s="19"/>
      <c r="K8" s="19"/>
      <c r="L8" s="19"/>
      <c r="M8" s="19"/>
    </row>
    <row r="9" spans="1:13" ht="15.75" x14ac:dyDescent="0.25">
      <c r="A9" s="43" t="s">
        <v>215</v>
      </c>
      <c r="B9" s="5"/>
      <c r="C9" s="5"/>
      <c r="D9" s="5"/>
      <c r="E9" s="5"/>
      <c r="F9" s="5"/>
      <c r="G9" s="5"/>
      <c r="H9" s="5"/>
      <c r="I9" s="5"/>
      <c r="J9" s="19"/>
      <c r="K9" s="19"/>
      <c r="L9" s="19"/>
      <c r="M9" s="19"/>
    </row>
    <row r="10" spans="1:13" ht="15.75" x14ac:dyDescent="0.25">
      <c r="A10" s="43" t="s">
        <v>216</v>
      </c>
      <c r="B10" s="5"/>
      <c r="C10" s="5"/>
      <c r="D10" s="5"/>
      <c r="E10" s="5"/>
      <c r="F10" s="5"/>
      <c r="G10" s="5"/>
      <c r="H10" s="5"/>
      <c r="I10" s="5"/>
      <c r="J10" s="19"/>
      <c r="K10" s="19"/>
      <c r="L10" s="19"/>
      <c r="M10" s="19"/>
    </row>
    <row r="11" spans="1:13" ht="15.75" x14ac:dyDescent="0.25">
      <c r="A11" s="43"/>
      <c r="B11" s="5"/>
      <c r="C11" s="5"/>
      <c r="D11" s="5"/>
      <c r="E11" s="5"/>
      <c r="F11" s="5"/>
      <c r="G11" s="5"/>
      <c r="H11" s="5"/>
      <c r="I11" s="5"/>
      <c r="J11" s="19"/>
      <c r="K11" s="19"/>
      <c r="L11" s="19"/>
      <c r="M11" s="19"/>
    </row>
    <row r="12" spans="1:13" x14ac:dyDescent="0.25">
      <c r="A12" s="5" t="s">
        <v>188</v>
      </c>
      <c r="B12" s="5"/>
      <c r="C12" s="5"/>
      <c r="D12" s="5"/>
      <c r="E12" s="5"/>
      <c r="F12" s="5"/>
      <c r="G12" s="5"/>
      <c r="H12" s="5"/>
      <c r="I12" s="5"/>
      <c r="J12" s="19"/>
      <c r="K12" s="19"/>
      <c r="L12" s="19"/>
      <c r="M12" s="19"/>
    </row>
    <row r="13" spans="1:13" x14ac:dyDescent="0.25">
      <c r="A13" s="5" t="s">
        <v>146</v>
      </c>
      <c r="B13" s="5"/>
      <c r="C13" s="5"/>
      <c r="D13" s="5"/>
      <c r="E13" s="5"/>
      <c r="F13" s="5"/>
      <c r="G13" s="5"/>
      <c r="H13" s="5"/>
      <c r="I13" s="5"/>
      <c r="J13" s="19"/>
      <c r="K13" s="19"/>
      <c r="L13" s="19"/>
      <c r="M13" s="19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  <c r="J14" s="19"/>
      <c r="K14" s="19"/>
      <c r="L14" s="19"/>
      <c r="M14" s="19"/>
    </row>
    <row r="15" spans="1:13" x14ac:dyDescent="0.25">
      <c r="A15" s="5" t="s">
        <v>157</v>
      </c>
      <c r="B15" s="5"/>
      <c r="C15" s="5"/>
      <c r="D15" s="5"/>
      <c r="E15" s="5"/>
      <c r="F15" s="5"/>
      <c r="G15" s="5"/>
      <c r="H15" s="5"/>
      <c r="I15" s="5"/>
      <c r="J15" s="19"/>
      <c r="K15" s="19"/>
      <c r="L15" s="19"/>
      <c r="M15" s="19"/>
    </row>
    <row r="16" spans="1:13" ht="15.75" thickBot="1" x14ac:dyDescent="0.3">
      <c r="A16" s="5"/>
      <c r="B16" s="5"/>
      <c r="C16" s="5"/>
      <c r="D16" s="5"/>
      <c r="E16" s="5"/>
      <c r="F16" s="5"/>
      <c r="G16" s="5"/>
      <c r="H16" s="5"/>
      <c r="I16" s="5"/>
      <c r="J16" s="19"/>
      <c r="K16" s="19"/>
      <c r="L16" s="19"/>
      <c r="M16" s="19"/>
    </row>
    <row r="17" spans="1:13" ht="15.75" thickBot="1" x14ac:dyDescent="0.3">
      <c r="A17" s="5"/>
      <c r="B17" s="151" t="s">
        <v>10</v>
      </c>
      <c r="C17" s="153"/>
      <c r="D17" s="5"/>
      <c r="E17" s="151" t="s">
        <v>147</v>
      </c>
      <c r="F17" s="153"/>
      <c r="G17" s="5"/>
      <c r="H17" s="5"/>
      <c r="I17" s="5"/>
      <c r="J17" s="19"/>
      <c r="K17" s="19"/>
      <c r="L17" s="19"/>
      <c r="M17" s="19"/>
    </row>
    <row r="18" spans="1:13" x14ac:dyDescent="0.25">
      <c r="A18" s="5"/>
      <c r="B18" s="225" t="s">
        <v>148</v>
      </c>
      <c r="C18" s="225"/>
      <c r="D18" s="5"/>
      <c r="E18" s="225" t="s">
        <v>151</v>
      </c>
      <c r="F18" s="225"/>
      <c r="G18" s="5"/>
      <c r="H18" s="5"/>
      <c r="I18" s="5"/>
      <c r="J18" s="19"/>
      <c r="K18" s="19"/>
      <c r="L18" s="19"/>
      <c r="M18" s="19"/>
    </row>
    <row r="19" spans="1:13" ht="15.75" thickBot="1" x14ac:dyDescent="0.3">
      <c r="A19" s="5"/>
      <c r="B19" s="226" t="s">
        <v>149</v>
      </c>
      <c r="C19" s="226"/>
      <c r="D19" s="5"/>
      <c r="E19" s="226" t="s">
        <v>152</v>
      </c>
      <c r="F19" s="226"/>
      <c r="G19" s="5"/>
      <c r="H19" s="5"/>
      <c r="I19" s="5"/>
      <c r="J19" s="19"/>
      <c r="K19" s="19"/>
      <c r="L19" s="19"/>
      <c r="M19" s="19"/>
    </row>
    <row r="20" spans="1:13" ht="15.75" thickBot="1" x14ac:dyDescent="0.3">
      <c r="A20" s="5"/>
      <c r="B20" s="227" t="s">
        <v>150</v>
      </c>
      <c r="C20" s="227"/>
      <c r="D20" s="5"/>
      <c r="E20" s="228" t="s">
        <v>153</v>
      </c>
      <c r="F20" s="228"/>
      <c r="G20" s="5"/>
      <c r="H20" s="5"/>
      <c r="I20" s="5"/>
      <c r="J20" s="19"/>
      <c r="K20" s="19"/>
      <c r="L20" s="19"/>
      <c r="M20" s="19"/>
    </row>
    <row r="21" spans="1:13" ht="15.75" thickTop="1" x14ac:dyDescent="0.25">
      <c r="A21" s="5"/>
      <c r="B21" s="5"/>
      <c r="C21" s="5"/>
      <c r="D21" s="5"/>
      <c r="E21" s="5"/>
      <c r="F21" s="5"/>
      <c r="G21" s="5"/>
      <c r="H21" s="5"/>
      <c r="I21" s="5"/>
      <c r="J21" s="19"/>
      <c r="K21" s="19"/>
      <c r="L21" s="19"/>
      <c r="M21" s="19"/>
    </row>
    <row r="22" spans="1:13" x14ac:dyDescent="0.25">
      <c r="A22" s="5" t="s">
        <v>154</v>
      </c>
      <c r="B22" s="5"/>
      <c r="C22" s="5"/>
      <c r="D22" s="5"/>
      <c r="E22" s="5"/>
      <c r="F22" s="5"/>
      <c r="G22" s="5"/>
      <c r="H22" s="5"/>
      <c r="I22" s="5"/>
      <c r="J22" s="19"/>
      <c r="K22" s="19"/>
      <c r="L22" s="19"/>
      <c r="M22" s="19"/>
    </row>
    <row r="23" spans="1:13" x14ac:dyDescent="0.25">
      <c r="A23" s="5" t="s">
        <v>155</v>
      </c>
      <c r="B23" s="5"/>
      <c r="C23" s="5"/>
      <c r="D23" s="5"/>
      <c r="E23" s="5"/>
      <c r="F23" s="5"/>
      <c r="G23" s="5"/>
      <c r="H23" s="5"/>
      <c r="I23" s="5"/>
      <c r="J23" s="19"/>
      <c r="K23" s="19"/>
      <c r="L23" s="19"/>
      <c r="M23" s="19"/>
    </row>
    <row r="24" spans="1:13" x14ac:dyDescent="0.25">
      <c r="A24" s="5" t="s">
        <v>156</v>
      </c>
      <c r="B24" s="5"/>
      <c r="C24" s="5"/>
      <c r="D24" s="5"/>
      <c r="E24" s="5"/>
      <c r="F24" s="5"/>
      <c r="G24" s="5"/>
      <c r="H24" s="5"/>
      <c r="I24" s="5"/>
      <c r="J24" s="19"/>
      <c r="K24" s="19"/>
      <c r="L24" s="19"/>
      <c r="M24" s="19"/>
    </row>
    <row r="25" spans="1:13" x14ac:dyDescent="0.25">
      <c r="A25" s="5"/>
      <c r="B25" s="5"/>
      <c r="C25" s="5"/>
      <c r="D25" s="5"/>
      <c r="E25" s="5"/>
      <c r="F25" s="5"/>
      <c r="G25" s="5"/>
      <c r="H25" s="5"/>
      <c r="I25" s="5"/>
      <c r="J25" s="19"/>
      <c r="K25" s="19"/>
      <c r="L25" s="19"/>
      <c r="M25" s="19"/>
    </row>
    <row r="26" spans="1:13" x14ac:dyDescent="0.25">
      <c r="A26" s="5" t="s">
        <v>189</v>
      </c>
      <c r="B26" s="5"/>
      <c r="C26" s="5"/>
      <c r="D26" s="5"/>
      <c r="E26" s="5"/>
      <c r="F26" s="5"/>
      <c r="G26" s="5"/>
      <c r="H26" s="5"/>
      <c r="I26" s="5"/>
      <c r="J26" s="19"/>
      <c r="K26" s="19"/>
      <c r="L26" s="19"/>
      <c r="M26" s="19"/>
    </row>
    <row r="27" spans="1:13" x14ac:dyDescent="0.25">
      <c r="A27" s="5" t="s">
        <v>158</v>
      </c>
      <c r="B27" s="5"/>
      <c r="C27" s="5"/>
      <c r="D27" s="5"/>
      <c r="E27" s="5"/>
      <c r="F27" s="5"/>
      <c r="G27" s="5"/>
      <c r="H27" s="5"/>
      <c r="I27" s="5"/>
      <c r="J27" s="19"/>
      <c r="K27" s="19"/>
      <c r="L27" s="19"/>
      <c r="M27" s="19"/>
    </row>
    <row r="28" spans="1:13" ht="15.75" thickBot="1" x14ac:dyDescent="0.3">
      <c r="A28" s="5"/>
      <c r="B28" s="5"/>
      <c r="C28" s="5"/>
      <c r="D28" s="5"/>
      <c r="E28" s="5"/>
      <c r="F28" s="5"/>
      <c r="G28" s="5"/>
      <c r="H28" s="5"/>
      <c r="I28" s="5"/>
      <c r="J28" s="19"/>
      <c r="K28" s="19"/>
      <c r="L28" s="19"/>
      <c r="M28" s="19"/>
    </row>
    <row r="29" spans="1:13" ht="21.75" thickBot="1" x14ac:dyDescent="0.3">
      <c r="A29" s="229" t="s">
        <v>200</v>
      </c>
      <c r="B29" s="230"/>
      <c r="C29" s="230"/>
      <c r="D29" s="230"/>
      <c r="E29" s="230"/>
      <c r="F29" s="231"/>
      <c r="G29" s="5"/>
      <c r="H29" s="5"/>
      <c r="I29" s="5"/>
      <c r="J29" s="19"/>
      <c r="K29" s="19"/>
      <c r="L29" s="19"/>
      <c r="M29" s="19"/>
    </row>
    <row r="30" spans="1:13" ht="18.75" x14ac:dyDescent="0.3">
      <c r="A30" s="232" t="s">
        <v>4</v>
      </c>
      <c r="B30" s="232"/>
      <c r="C30" s="232"/>
      <c r="D30" s="232"/>
      <c r="E30" s="232"/>
      <c r="F30" s="18">
        <v>100000</v>
      </c>
      <c r="G30" s="5"/>
      <c r="H30" s="5"/>
      <c r="I30" s="5"/>
      <c r="J30" s="19"/>
      <c r="K30" s="19"/>
      <c r="L30" s="19"/>
      <c r="M30" s="19"/>
    </row>
    <row r="31" spans="1:13" ht="18.75" x14ac:dyDescent="0.3">
      <c r="A31" s="237" t="s">
        <v>191</v>
      </c>
      <c r="B31" s="237"/>
      <c r="C31" s="237"/>
      <c r="D31" s="237"/>
      <c r="E31" s="237"/>
      <c r="F31" s="28" t="s">
        <v>192</v>
      </c>
      <c r="G31" s="32" t="s">
        <v>196</v>
      </c>
      <c r="H31" s="5"/>
      <c r="I31" s="5"/>
      <c r="J31" s="19"/>
      <c r="K31" s="19"/>
      <c r="L31" s="19"/>
      <c r="M31" s="19"/>
    </row>
    <row r="32" spans="1:13" ht="18.75" x14ac:dyDescent="0.25">
      <c r="A32" s="233" t="s">
        <v>193</v>
      </c>
      <c r="B32" s="233"/>
      <c r="C32" s="233"/>
      <c r="D32" s="233"/>
      <c r="E32" s="233"/>
      <c r="F32" s="34">
        <v>0.5</v>
      </c>
      <c r="G32" s="30">
        <f>F30*F32</f>
        <v>50000</v>
      </c>
      <c r="H32" s="5"/>
      <c r="I32" s="5"/>
      <c r="J32" s="19"/>
      <c r="K32" s="19"/>
      <c r="L32" s="19"/>
      <c r="M32" s="19"/>
    </row>
    <row r="33" spans="1:13" ht="19.5" thickBot="1" x14ac:dyDescent="0.35">
      <c r="A33" s="238" t="s">
        <v>194</v>
      </c>
      <c r="B33" s="238"/>
      <c r="C33" s="238"/>
      <c r="D33" s="238"/>
      <c r="E33" s="238"/>
      <c r="F33" s="35">
        <v>0.5</v>
      </c>
      <c r="G33" s="30">
        <f>F30*F33</f>
        <v>50000</v>
      </c>
      <c r="H33" s="5"/>
      <c r="I33" s="5"/>
      <c r="J33" s="19"/>
      <c r="K33" s="19"/>
      <c r="L33" s="19"/>
      <c r="M33" s="19"/>
    </row>
    <row r="34" spans="1:13" ht="19.5" thickBot="1" x14ac:dyDescent="0.35">
      <c r="A34" s="239" t="s">
        <v>195</v>
      </c>
      <c r="B34" s="239"/>
      <c r="C34" s="239"/>
      <c r="D34" s="239"/>
      <c r="E34" s="239"/>
      <c r="F34" s="29">
        <f>SUM(F32:F33)</f>
        <v>1</v>
      </c>
      <c r="G34" s="31">
        <f>SUM(G32:G33)</f>
        <v>100000</v>
      </c>
      <c r="H34" s="36" t="str">
        <f>IF((F30-G34)=0,"OK","Abstimmung")</f>
        <v>OK</v>
      </c>
      <c r="I34" s="5"/>
      <c r="J34" s="19"/>
      <c r="K34" s="19"/>
      <c r="L34" s="19"/>
      <c r="M34" s="19"/>
    </row>
    <row r="35" spans="1:13" ht="19.5" thickTop="1" x14ac:dyDescent="0.3">
      <c r="A35" s="233" t="s">
        <v>5</v>
      </c>
      <c r="B35" s="233"/>
      <c r="C35" s="233"/>
      <c r="D35" s="233"/>
      <c r="E35" s="233"/>
      <c r="F35" s="1">
        <v>30000</v>
      </c>
      <c r="G35" s="20" t="s">
        <v>11</v>
      </c>
      <c r="H35" s="21"/>
      <c r="I35" s="22"/>
      <c r="J35" s="19"/>
      <c r="K35" s="19"/>
      <c r="L35" s="19"/>
      <c r="M35" s="19"/>
    </row>
    <row r="36" spans="1:13" ht="33" customHeight="1" x14ac:dyDescent="0.25">
      <c r="A36" s="191" t="s">
        <v>6</v>
      </c>
      <c r="B36" s="191"/>
      <c r="C36" s="191"/>
      <c r="D36" s="191"/>
      <c r="E36" s="191"/>
      <c r="F36" s="8">
        <v>16730</v>
      </c>
      <c r="G36" s="234" t="s">
        <v>12</v>
      </c>
      <c r="H36" s="235"/>
      <c r="I36" s="236"/>
      <c r="J36" s="19"/>
      <c r="K36" s="19"/>
      <c r="L36" s="19"/>
      <c r="M36" s="19"/>
    </row>
    <row r="37" spans="1:13" ht="33" customHeight="1" x14ac:dyDescent="0.25">
      <c r="A37" s="191" t="s">
        <v>197</v>
      </c>
      <c r="B37" s="191"/>
      <c r="C37" s="191"/>
      <c r="D37" s="191"/>
      <c r="E37" s="191"/>
      <c r="F37" s="8">
        <v>12</v>
      </c>
      <c r="G37" s="33"/>
      <c r="H37" s="33"/>
      <c r="I37" s="33"/>
      <c r="J37" s="19"/>
      <c r="K37" s="19"/>
      <c r="L37" s="19"/>
      <c r="M37" s="19"/>
    </row>
    <row r="38" spans="1:13" ht="33" customHeight="1" x14ac:dyDescent="0.25">
      <c r="A38" s="191" t="s">
        <v>198</v>
      </c>
      <c r="B38" s="191"/>
      <c r="C38" s="191"/>
      <c r="D38" s="191"/>
      <c r="E38" s="191"/>
      <c r="F38" s="42">
        <f>G38</f>
        <v>0.08</v>
      </c>
      <c r="G38" s="41">
        <v>0.08</v>
      </c>
      <c r="H38" s="33"/>
      <c r="I38" s="33"/>
      <c r="J38" s="19"/>
      <c r="K38" s="19"/>
      <c r="L38" s="19"/>
      <c r="M38" s="19"/>
    </row>
    <row r="39" spans="1:13" ht="30" customHeight="1" x14ac:dyDescent="0.25">
      <c r="A39" s="191" t="s">
        <v>199</v>
      </c>
      <c r="B39" s="191"/>
      <c r="C39" s="191"/>
      <c r="D39" s="191"/>
      <c r="E39" s="191"/>
      <c r="F39" s="42">
        <f>G39</f>
        <v>0.08</v>
      </c>
      <c r="G39" s="41">
        <v>0.08</v>
      </c>
      <c r="H39" s="5"/>
      <c r="I39" s="5"/>
      <c r="J39" s="19"/>
      <c r="K39" s="19"/>
      <c r="L39" s="19"/>
      <c r="M39" s="19"/>
    </row>
    <row r="40" spans="1:13" ht="18.75" x14ac:dyDescent="0.25">
      <c r="A40" s="191" t="s">
        <v>8</v>
      </c>
      <c r="B40" s="191"/>
      <c r="C40" s="191"/>
      <c r="D40" s="191"/>
      <c r="E40" s="191"/>
      <c r="F40" s="8">
        <v>12</v>
      </c>
      <c r="G40" s="5"/>
      <c r="H40" s="5"/>
      <c r="I40" s="5"/>
      <c r="J40" s="19"/>
      <c r="K40" s="19"/>
      <c r="L40" s="19"/>
      <c r="M40" s="19"/>
    </row>
    <row r="41" spans="1:13" ht="15.75" thickBot="1" x14ac:dyDescent="0.3">
      <c r="A41" s="5"/>
      <c r="B41" s="5"/>
      <c r="C41" s="5"/>
      <c r="D41" s="5"/>
      <c r="E41" s="5"/>
      <c r="F41" s="5"/>
      <c r="G41" s="5"/>
      <c r="H41" s="5"/>
      <c r="I41" s="5"/>
      <c r="J41" s="19"/>
      <c r="K41" s="19"/>
      <c r="L41" s="19"/>
      <c r="M41" s="19"/>
    </row>
    <row r="42" spans="1:13" ht="19.5" thickBot="1" x14ac:dyDescent="0.3">
      <c r="A42" s="212" t="s">
        <v>159</v>
      </c>
      <c r="B42" s="213"/>
      <c r="C42" s="213"/>
      <c r="D42" s="213"/>
      <c r="E42" s="213"/>
      <c r="F42" s="214"/>
      <c r="G42" s="5"/>
      <c r="H42" s="5"/>
      <c r="I42" s="5"/>
      <c r="J42" s="19"/>
      <c r="K42" s="19"/>
      <c r="L42" s="19"/>
      <c r="M42" s="19"/>
    </row>
    <row r="43" spans="1:13" x14ac:dyDescent="0.25">
      <c r="A43" s="5" t="s">
        <v>190</v>
      </c>
      <c r="B43" s="5"/>
      <c r="C43" s="5"/>
      <c r="D43" s="5"/>
      <c r="E43" s="5"/>
      <c r="F43" s="5"/>
      <c r="G43" s="5"/>
      <c r="H43" s="5"/>
      <c r="I43" s="5"/>
      <c r="J43" s="19"/>
      <c r="K43" s="19"/>
      <c r="L43" s="19"/>
      <c r="M43" s="19"/>
    </row>
    <row r="44" spans="1:13" ht="15.75" thickBot="1" x14ac:dyDescent="0.3">
      <c r="A44" s="5"/>
      <c r="B44" s="5"/>
      <c r="C44" s="5"/>
      <c r="D44" s="5"/>
      <c r="E44" s="5"/>
      <c r="F44" s="5"/>
      <c r="G44" s="5"/>
      <c r="H44" s="5"/>
      <c r="I44" s="5"/>
      <c r="J44" s="19"/>
      <c r="K44" s="19"/>
      <c r="L44" s="19"/>
      <c r="M44" s="19"/>
    </row>
    <row r="45" spans="1:13" ht="21.75" thickBot="1" x14ac:dyDescent="0.4">
      <c r="A45" s="204" t="s">
        <v>16</v>
      </c>
      <c r="B45" s="205"/>
      <c r="C45" s="205"/>
      <c r="D45" s="205"/>
      <c r="E45" s="205"/>
      <c r="F45" s="205"/>
      <c r="G45" s="205"/>
      <c r="H45" s="205"/>
      <c r="I45" s="206"/>
      <c r="J45" s="19"/>
      <c r="K45" s="19"/>
      <c r="L45" s="19"/>
      <c r="M45" s="19"/>
    </row>
    <row r="46" spans="1:13" ht="21" x14ac:dyDescent="0.35">
      <c r="A46" s="194" t="s">
        <v>210</v>
      </c>
      <c r="B46" s="194"/>
      <c r="C46" s="194"/>
      <c r="D46" s="194"/>
      <c r="E46" s="194"/>
      <c r="F46" s="194"/>
      <c r="G46" s="40"/>
      <c r="H46" s="40"/>
      <c r="I46" s="40"/>
      <c r="J46" s="19"/>
      <c r="K46" s="19"/>
      <c r="L46" s="19"/>
      <c r="M46" s="19"/>
    </row>
    <row r="47" spans="1:13" ht="21" x14ac:dyDescent="0.35">
      <c r="A47" s="216" t="s">
        <v>202</v>
      </c>
      <c r="B47" s="216"/>
      <c r="C47" s="216"/>
      <c r="D47" s="39">
        <f>1+F39</f>
        <v>1.08</v>
      </c>
      <c r="E47" s="195" t="s">
        <v>208</v>
      </c>
      <c r="F47" s="195"/>
      <c r="G47" s="40"/>
      <c r="H47" s="40"/>
      <c r="I47" s="40"/>
      <c r="J47" s="19"/>
      <c r="K47" s="19"/>
      <c r="L47" s="19"/>
      <c r="M47" s="19"/>
    </row>
    <row r="48" spans="1:13" ht="21" x14ac:dyDescent="0.35">
      <c r="A48" s="217" t="s">
        <v>201</v>
      </c>
      <c r="B48" s="217"/>
      <c r="C48" s="217"/>
      <c r="D48" s="37">
        <f>1+F38</f>
        <v>1.08</v>
      </c>
      <c r="E48" s="195" t="s">
        <v>209</v>
      </c>
      <c r="F48" s="195"/>
      <c r="G48" s="40"/>
      <c r="H48" s="40"/>
      <c r="I48" s="40"/>
      <c r="J48" s="19"/>
      <c r="K48" s="19"/>
      <c r="L48" s="19"/>
      <c r="M48" s="19"/>
    </row>
    <row r="49" spans="1:13" ht="21" x14ac:dyDescent="0.35">
      <c r="A49" s="217" t="s">
        <v>205</v>
      </c>
      <c r="B49" s="217"/>
      <c r="C49" s="217"/>
      <c r="D49" s="38">
        <f>(D48^F37*(D48-1))/((D48^F37)-1)</f>
        <v>0.13269501692446964</v>
      </c>
      <c r="E49" s="195" t="s">
        <v>204</v>
      </c>
      <c r="F49" s="195"/>
      <c r="G49" s="40"/>
      <c r="H49" s="40"/>
      <c r="I49" s="40"/>
      <c r="J49" s="19"/>
      <c r="K49" s="19"/>
      <c r="L49" s="19"/>
      <c r="M49" s="19"/>
    </row>
    <row r="50" spans="1:13" ht="21" x14ac:dyDescent="0.35">
      <c r="A50" s="217" t="s">
        <v>206</v>
      </c>
      <c r="B50" s="217"/>
      <c r="C50" s="217"/>
      <c r="D50" s="38">
        <f>(D47^F40*(D47-1))/((D47^F40)-1)</f>
        <v>0.13269501692446964</v>
      </c>
      <c r="E50" s="195" t="s">
        <v>203</v>
      </c>
      <c r="F50" s="195"/>
      <c r="G50" s="40"/>
      <c r="H50" s="40"/>
      <c r="I50" s="40"/>
      <c r="J50" s="19"/>
      <c r="K50" s="19"/>
      <c r="L50" s="19"/>
      <c r="M50" s="19"/>
    </row>
    <row r="51" spans="1:13" ht="21" x14ac:dyDescent="0.35">
      <c r="A51" s="40"/>
      <c r="B51" s="40"/>
      <c r="C51" s="40"/>
      <c r="D51" s="40"/>
      <c r="E51" s="40"/>
      <c r="F51" s="40"/>
      <c r="G51" s="40"/>
      <c r="H51" s="40"/>
      <c r="I51" s="40"/>
      <c r="J51" s="19"/>
      <c r="K51" s="19"/>
      <c r="L51" s="19"/>
      <c r="M51" s="19"/>
    </row>
    <row r="52" spans="1:13" ht="21" x14ac:dyDescent="0.35">
      <c r="A52" s="40"/>
      <c r="B52" s="40"/>
      <c r="C52" s="40"/>
      <c r="D52" s="40"/>
      <c r="E52" s="40"/>
      <c r="F52" s="40"/>
      <c r="G52" s="40"/>
      <c r="H52" s="40"/>
      <c r="I52" s="40"/>
      <c r="J52" s="19"/>
      <c r="K52" s="19"/>
      <c r="L52" s="19"/>
      <c r="M52" s="19"/>
    </row>
    <row r="53" spans="1:13" x14ac:dyDescent="0.25">
      <c r="A53" s="5"/>
      <c r="B53" s="5"/>
      <c r="C53" s="5"/>
      <c r="D53" s="5"/>
      <c r="E53" s="5"/>
      <c r="F53" s="5"/>
      <c r="G53" s="5"/>
      <c r="H53" s="5"/>
      <c r="I53" s="5"/>
      <c r="J53" s="19"/>
      <c r="K53" s="19"/>
      <c r="L53" s="19"/>
      <c r="M53" s="19"/>
    </row>
    <row r="54" spans="1:13" ht="18.75" x14ac:dyDescent="0.3">
      <c r="A54" s="218" t="s">
        <v>13</v>
      </c>
      <c r="B54" s="218"/>
      <c r="C54" s="218"/>
      <c r="D54" s="218"/>
      <c r="E54" s="218"/>
      <c r="F54" s="60">
        <f>F35-F36</f>
        <v>13270</v>
      </c>
      <c r="G54" s="5"/>
      <c r="H54" s="5"/>
      <c r="I54" s="5"/>
      <c r="J54" s="19"/>
      <c r="K54" s="19"/>
      <c r="L54" s="19"/>
      <c r="M54" s="19"/>
    </row>
    <row r="55" spans="1:13" ht="18.75" x14ac:dyDescent="0.3">
      <c r="A55" s="219" t="s">
        <v>99</v>
      </c>
      <c r="B55" s="220"/>
      <c r="C55" s="220"/>
      <c r="D55" s="220"/>
      <c r="E55" s="221"/>
      <c r="F55" s="5"/>
      <c r="G55" s="5"/>
      <c r="H55" s="5"/>
      <c r="I55" s="5"/>
      <c r="J55" s="19"/>
      <c r="K55" s="19"/>
      <c r="L55" s="19"/>
      <c r="M55" s="19"/>
    </row>
    <row r="56" spans="1:13" ht="18.75" x14ac:dyDescent="0.3">
      <c r="A56" s="215" t="s">
        <v>234</v>
      </c>
      <c r="B56" s="215"/>
      <c r="C56" s="215"/>
      <c r="D56" s="56">
        <f>D50*G32</f>
        <v>6634.7508462234819</v>
      </c>
      <c r="E56" s="5"/>
      <c r="F56" s="5"/>
      <c r="G56" s="5"/>
      <c r="H56" s="5"/>
      <c r="I56" s="5"/>
      <c r="J56" s="19"/>
      <c r="K56" s="19"/>
      <c r="L56" s="19"/>
      <c r="M56" s="19"/>
    </row>
    <row r="57" spans="1:13" ht="18.75" x14ac:dyDescent="0.3">
      <c r="A57" s="211" t="s">
        <v>235</v>
      </c>
      <c r="B57" s="211"/>
      <c r="C57" s="211"/>
      <c r="D57" s="57">
        <f>D49*G33</f>
        <v>6634.7508462234819</v>
      </c>
      <c r="E57" s="5"/>
      <c r="F57" s="5"/>
      <c r="G57" s="5"/>
      <c r="H57" s="5"/>
      <c r="I57" s="5"/>
      <c r="J57" s="19"/>
      <c r="K57" s="19"/>
      <c r="L57" s="19"/>
      <c r="M57" s="19"/>
    </row>
    <row r="58" spans="1:13" ht="19.5" thickBot="1" x14ac:dyDescent="0.35">
      <c r="A58" s="192" t="s">
        <v>207</v>
      </c>
      <c r="B58" s="192"/>
      <c r="C58" s="192"/>
      <c r="D58" s="192"/>
      <c r="E58" s="192"/>
      <c r="F58" s="58">
        <f>SUM(D56:D57)</f>
        <v>13269.501692446964</v>
      </c>
      <c r="G58" s="5"/>
      <c r="H58" s="5"/>
      <c r="I58" s="5"/>
      <c r="J58" s="19"/>
      <c r="K58" s="19"/>
      <c r="L58" s="19"/>
      <c r="M58" s="19"/>
    </row>
    <row r="59" spans="1:13" ht="19.5" thickBot="1" x14ac:dyDescent="0.35">
      <c r="A59" s="193" t="s">
        <v>15</v>
      </c>
      <c r="B59" s="193"/>
      <c r="C59" s="193"/>
      <c r="D59" s="193"/>
      <c r="E59" s="193"/>
      <c r="F59" s="59">
        <f>F54-F58</f>
        <v>0.49830755303628393</v>
      </c>
      <c r="G59" s="5"/>
      <c r="H59" s="5"/>
      <c r="I59" s="5"/>
      <c r="J59" s="19"/>
      <c r="K59" s="19"/>
      <c r="L59" s="19"/>
      <c r="M59" s="19"/>
    </row>
    <row r="60" spans="1:13" ht="15.75" thickTop="1" x14ac:dyDescent="0.25">
      <c r="A60" s="5"/>
      <c r="B60" s="5"/>
      <c r="C60" s="5"/>
      <c r="D60" s="5"/>
      <c r="E60" s="5"/>
      <c r="F60" s="5"/>
      <c r="G60" s="5"/>
      <c r="H60" s="5"/>
      <c r="I60" s="5"/>
      <c r="J60" s="19"/>
      <c r="K60" s="19"/>
      <c r="L60" s="19"/>
      <c r="M60" s="19"/>
    </row>
    <row r="61" spans="1:13" ht="19.5" thickBot="1" x14ac:dyDescent="0.35">
      <c r="A61" s="208" t="s">
        <v>17</v>
      </c>
      <c r="B61" s="209"/>
      <c r="C61" s="209"/>
      <c r="D61" s="207" t="str">
        <f>IF(F59&gt;=0,"wirtschaftlich","unwirtschaftlich")</f>
        <v>wirtschaftlich</v>
      </c>
      <c r="E61" s="207"/>
      <c r="F61" s="209" t="s">
        <v>18</v>
      </c>
      <c r="G61" s="210"/>
      <c r="H61" s="5"/>
      <c r="I61" s="5"/>
      <c r="J61" s="19"/>
      <c r="K61" s="19"/>
      <c r="L61" s="19"/>
      <c r="M61" s="19"/>
    </row>
    <row r="62" spans="1:13" ht="15.75" thickTop="1" x14ac:dyDescent="0.25">
      <c r="A62" s="5"/>
      <c r="B62" s="5"/>
      <c r="C62" s="5"/>
      <c r="D62" s="5"/>
      <c r="E62" s="5"/>
      <c r="F62" s="5"/>
      <c r="G62" s="5"/>
      <c r="H62" s="5"/>
      <c r="I62" s="5"/>
      <c r="J62" s="19"/>
      <c r="K62" s="19"/>
      <c r="L62" s="19"/>
      <c r="M62" s="19"/>
    </row>
    <row r="63" spans="1:13" ht="18.75" x14ac:dyDescent="0.3">
      <c r="A63" s="23" t="s">
        <v>19</v>
      </c>
      <c r="B63" s="5"/>
      <c r="C63" s="5"/>
      <c r="D63" s="5"/>
      <c r="E63" s="5"/>
      <c r="F63" s="5"/>
      <c r="G63" s="5"/>
      <c r="H63" s="5"/>
      <c r="I63" s="5"/>
      <c r="J63" s="19"/>
      <c r="K63" s="19"/>
      <c r="L63" s="19"/>
      <c r="M63" s="19"/>
    </row>
    <row r="64" spans="1:13" ht="18.75" x14ac:dyDescent="0.3">
      <c r="A64" s="23" t="s">
        <v>20</v>
      </c>
      <c r="B64" s="5"/>
      <c r="C64" s="5"/>
      <c r="D64" s="5"/>
      <c r="E64" s="5"/>
      <c r="F64" s="24">
        <f>F54</f>
        <v>13270</v>
      </c>
      <c r="G64" s="5"/>
      <c r="H64" s="5"/>
      <c r="I64" s="5"/>
      <c r="J64" s="19"/>
      <c r="K64" s="19"/>
      <c r="L64" s="19"/>
      <c r="M64" s="19"/>
    </row>
    <row r="65" spans="1:13" ht="18.75" x14ac:dyDescent="0.3">
      <c r="A65" s="23" t="s">
        <v>21</v>
      </c>
      <c r="B65" s="5"/>
      <c r="C65" s="5"/>
      <c r="D65" s="196">
        <f>F58</f>
        <v>13269.501692446964</v>
      </c>
      <c r="E65" s="197"/>
      <c r="F65" s="23" t="s">
        <v>22</v>
      </c>
      <c r="G65" s="5"/>
      <c r="H65" s="5"/>
      <c r="I65" s="5"/>
      <c r="J65" s="19"/>
      <c r="K65" s="19"/>
      <c r="L65" s="19"/>
      <c r="M65" s="19"/>
    </row>
    <row r="66" spans="1:13" ht="18.75" x14ac:dyDescent="0.3">
      <c r="A66" s="23" t="s">
        <v>23</v>
      </c>
      <c r="B66" s="5"/>
      <c r="C66" s="5"/>
      <c r="D66" s="5"/>
      <c r="E66" s="5"/>
      <c r="F66" s="2">
        <f>F30</f>
        <v>100000</v>
      </c>
      <c r="G66" s="5"/>
      <c r="H66" s="5"/>
      <c r="I66" s="5"/>
      <c r="J66" s="19"/>
      <c r="K66" s="19"/>
      <c r="L66" s="19"/>
      <c r="M66" s="19"/>
    </row>
    <row r="67" spans="1:13" ht="18.75" x14ac:dyDescent="0.3">
      <c r="A67" s="23" t="s">
        <v>24</v>
      </c>
      <c r="B67" s="5"/>
      <c r="C67" s="5"/>
      <c r="D67" s="5"/>
      <c r="E67" s="25">
        <f>F40</f>
        <v>12</v>
      </c>
      <c r="F67" s="23" t="s">
        <v>25</v>
      </c>
      <c r="G67" s="5"/>
      <c r="H67" s="5"/>
      <c r="I67" s="5"/>
      <c r="J67" s="19"/>
      <c r="K67" s="19"/>
      <c r="L67" s="19"/>
      <c r="M67" s="19"/>
    </row>
    <row r="68" spans="1:13" ht="18.75" x14ac:dyDescent="0.3">
      <c r="A68" s="23" t="s">
        <v>211</v>
      </c>
      <c r="B68" s="5"/>
      <c r="C68" s="5"/>
      <c r="D68" s="5"/>
      <c r="E68" s="5"/>
      <c r="F68" s="26">
        <f>F39</f>
        <v>0.08</v>
      </c>
      <c r="G68" s="23" t="s">
        <v>213</v>
      </c>
      <c r="H68" s="5"/>
      <c r="I68" s="5"/>
      <c r="J68" s="19"/>
      <c r="K68" s="19"/>
      <c r="L68" s="19"/>
      <c r="M68" s="19"/>
    </row>
    <row r="69" spans="1:13" ht="18.75" x14ac:dyDescent="0.3">
      <c r="A69" s="23" t="s">
        <v>212</v>
      </c>
      <c r="B69" s="5"/>
      <c r="C69" s="5"/>
      <c r="D69" s="5"/>
      <c r="E69" s="5"/>
      <c r="F69" s="26">
        <f>F38</f>
        <v>0.08</v>
      </c>
      <c r="G69" s="23" t="s">
        <v>26</v>
      </c>
      <c r="H69" s="5"/>
      <c r="I69" s="5"/>
      <c r="J69" s="19"/>
      <c r="K69" s="19"/>
      <c r="L69" s="19"/>
      <c r="M69" s="19"/>
    </row>
    <row r="70" spans="1:13" ht="19.5" thickBot="1" x14ac:dyDescent="0.35">
      <c r="A70" s="23"/>
      <c r="B70" s="5"/>
      <c r="C70" s="5"/>
      <c r="D70" s="5"/>
      <c r="E70" s="5"/>
      <c r="F70" s="27"/>
      <c r="G70" s="23"/>
      <c r="H70" s="5"/>
      <c r="I70" s="5"/>
      <c r="J70" s="19"/>
      <c r="K70" s="19"/>
      <c r="L70" s="19"/>
      <c r="M70" s="19"/>
    </row>
    <row r="71" spans="1:13" ht="21.75" thickBot="1" x14ac:dyDescent="0.4">
      <c r="A71" s="204" t="s">
        <v>27</v>
      </c>
      <c r="B71" s="205"/>
      <c r="C71" s="205"/>
      <c r="D71" s="205"/>
      <c r="E71" s="205"/>
      <c r="F71" s="205"/>
      <c r="G71" s="205"/>
      <c r="H71" s="205"/>
      <c r="I71" s="206"/>
      <c r="J71" s="19"/>
      <c r="K71" s="19"/>
      <c r="L71" s="19"/>
      <c r="M71" s="19"/>
    </row>
    <row r="72" spans="1:13" x14ac:dyDescent="0.25">
      <c r="A72" s="5"/>
      <c r="B72" s="5"/>
      <c r="C72" s="5"/>
      <c r="D72" s="5"/>
      <c r="E72" s="5"/>
      <c r="F72" s="5"/>
      <c r="G72" s="5"/>
      <c r="H72" s="5"/>
      <c r="I72" s="5"/>
      <c r="J72" s="19"/>
      <c r="K72" s="19"/>
      <c r="L72" s="19"/>
      <c r="M72" s="19"/>
    </row>
    <row r="73" spans="1:13" ht="18.75" x14ac:dyDescent="0.3">
      <c r="A73" s="23" t="s">
        <v>28</v>
      </c>
      <c r="B73" s="5"/>
      <c r="C73" s="5"/>
      <c r="D73" s="5"/>
      <c r="E73" s="5"/>
      <c r="F73" s="5"/>
      <c r="G73" s="5"/>
      <c r="H73" s="5"/>
      <c r="I73" s="5"/>
      <c r="J73" s="19"/>
      <c r="K73" s="19"/>
      <c r="L73" s="19"/>
      <c r="M73" s="19"/>
    </row>
    <row r="74" spans="1:13" ht="18.75" x14ac:dyDescent="0.3">
      <c r="A74" s="23" t="s">
        <v>29</v>
      </c>
      <c r="B74" s="23"/>
      <c r="C74" s="23"/>
      <c r="D74" s="23"/>
      <c r="E74" s="23"/>
      <c r="F74" s="23"/>
      <c r="G74" s="5"/>
      <c r="H74" s="5"/>
      <c r="I74" s="5"/>
      <c r="J74" s="19"/>
      <c r="K74" s="19"/>
      <c r="L74" s="19"/>
      <c r="M74" s="19"/>
    </row>
    <row r="75" spans="1:13" ht="18.75" x14ac:dyDescent="0.3">
      <c r="A75" s="23" t="s">
        <v>30</v>
      </c>
      <c r="B75" s="23"/>
      <c r="C75" s="23"/>
      <c r="D75" s="23"/>
      <c r="E75" s="23"/>
      <c r="F75" s="23"/>
      <c r="G75" s="5"/>
      <c r="H75" s="5"/>
      <c r="I75" s="5"/>
      <c r="J75" s="19"/>
      <c r="K75" s="19"/>
      <c r="L75" s="19"/>
      <c r="M75" s="19"/>
    </row>
    <row r="76" spans="1:13" ht="18.75" x14ac:dyDescent="0.3">
      <c r="A76" s="23" t="s">
        <v>32</v>
      </c>
      <c r="B76" s="23"/>
      <c r="C76" s="23"/>
      <c r="D76" s="23"/>
      <c r="E76" s="23"/>
      <c r="F76" s="23"/>
      <c r="G76" s="5"/>
      <c r="H76" s="5"/>
      <c r="I76" s="5"/>
      <c r="J76" s="19"/>
      <c r="K76" s="19"/>
      <c r="L76" s="19"/>
      <c r="M76" s="19"/>
    </row>
    <row r="77" spans="1:13" ht="18.75" x14ac:dyDescent="0.3">
      <c r="A77" s="23" t="s">
        <v>31</v>
      </c>
      <c r="B77" s="23"/>
      <c r="C77" s="23"/>
      <c r="D77" s="23"/>
      <c r="E77" s="23"/>
      <c r="F77" s="23"/>
      <c r="G77" s="5"/>
      <c r="H77" s="5"/>
      <c r="I77" s="5"/>
      <c r="J77" s="19"/>
      <c r="K77" s="19"/>
      <c r="L77" s="19"/>
      <c r="M77" s="19"/>
    </row>
    <row r="78" spans="1:13" ht="18.75" x14ac:dyDescent="0.3">
      <c r="A78" s="23" t="s">
        <v>33</v>
      </c>
      <c r="B78" s="23"/>
      <c r="C78" s="23"/>
      <c r="D78" s="23"/>
      <c r="E78" s="23"/>
      <c r="F78" s="23"/>
      <c r="G78" s="5"/>
      <c r="H78" s="5"/>
      <c r="I78" s="5"/>
      <c r="J78" s="19"/>
      <c r="K78" s="19"/>
      <c r="L78" s="19"/>
      <c r="M78" s="19"/>
    </row>
    <row r="79" spans="1:13" ht="18.75" x14ac:dyDescent="0.3">
      <c r="A79" s="23"/>
      <c r="B79" s="23"/>
      <c r="C79" s="23"/>
      <c r="D79" s="23"/>
      <c r="E79" s="23"/>
      <c r="F79" s="23"/>
      <c r="G79" s="5"/>
      <c r="H79" s="5"/>
      <c r="I79" s="5"/>
      <c r="J79" s="19"/>
      <c r="K79" s="19"/>
      <c r="L79" s="19"/>
      <c r="M79" s="19"/>
    </row>
    <row r="80" spans="1:13" ht="19.5" thickBot="1" x14ac:dyDescent="0.35">
      <c r="A80" s="23" t="s">
        <v>34</v>
      </c>
      <c r="B80" s="23"/>
      <c r="C80" s="23"/>
      <c r="D80" s="23"/>
      <c r="E80" s="23"/>
      <c r="F80" s="23"/>
      <c r="G80" s="5"/>
      <c r="H80" s="5"/>
      <c r="I80" s="5"/>
      <c r="J80" s="19"/>
      <c r="K80" s="19"/>
      <c r="L80" s="19"/>
      <c r="M80" s="19"/>
    </row>
    <row r="81" spans="1:13" ht="19.5" thickBot="1" x14ac:dyDescent="0.35">
      <c r="A81" s="163" t="s">
        <v>42</v>
      </c>
      <c r="B81" s="164"/>
      <c r="C81" s="164"/>
      <c r="D81" s="164"/>
      <c r="E81" s="164"/>
      <c r="F81" s="164"/>
      <c r="G81" s="165"/>
      <c r="H81" s="5"/>
      <c r="I81" s="5"/>
      <c r="J81" s="19"/>
      <c r="K81" s="19"/>
      <c r="L81" s="19"/>
      <c r="M81" s="19"/>
    </row>
    <row r="82" spans="1:13" ht="18.75" x14ac:dyDescent="0.3">
      <c r="A82" s="201" t="s">
        <v>35</v>
      </c>
      <c r="B82" s="201"/>
      <c r="C82" s="201"/>
      <c r="D82" s="201"/>
      <c r="E82" s="201"/>
      <c r="F82" s="201"/>
      <c r="G82" s="61">
        <f>F35</f>
        <v>30000</v>
      </c>
      <c r="H82" s="5"/>
      <c r="I82" s="5"/>
      <c r="J82" s="19"/>
      <c r="K82" s="19"/>
      <c r="L82" s="19"/>
      <c r="M82" s="19"/>
    </row>
    <row r="83" spans="1:13" ht="18.75" x14ac:dyDescent="0.3">
      <c r="A83" s="202" t="s">
        <v>36</v>
      </c>
      <c r="B83" s="202"/>
      <c r="C83" s="202"/>
      <c r="D83" s="202"/>
      <c r="E83" s="202"/>
      <c r="F83" s="202"/>
      <c r="G83" s="62">
        <f>F36</f>
        <v>16730</v>
      </c>
      <c r="H83" s="5"/>
      <c r="I83" s="5"/>
      <c r="J83" s="19"/>
      <c r="K83" s="19"/>
      <c r="L83" s="19"/>
      <c r="M83" s="19"/>
    </row>
    <row r="84" spans="1:13" ht="30.6" customHeight="1" thickBot="1" x14ac:dyDescent="0.35">
      <c r="A84" s="198" t="s">
        <v>37</v>
      </c>
      <c r="B84" s="198"/>
      <c r="C84" s="198"/>
      <c r="D84" s="198"/>
      <c r="E84" s="198"/>
      <c r="F84" s="3"/>
      <c r="G84" s="4"/>
      <c r="H84" s="5"/>
      <c r="I84" s="5"/>
      <c r="J84" s="19"/>
      <c r="K84" s="19"/>
      <c r="L84" s="19"/>
      <c r="M84" s="19"/>
    </row>
    <row r="85" spans="1:13" ht="19.5" thickBot="1" x14ac:dyDescent="0.35">
      <c r="A85" s="203" t="s">
        <v>38</v>
      </c>
      <c r="B85" s="203"/>
      <c r="C85" s="203"/>
      <c r="D85" s="203"/>
      <c r="E85" s="203"/>
      <c r="F85" s="203"/>
      <c r="G85" s="63">
        <f>G82-G83</f>
        <v>13270</v>
      </c>
      <c r="H85" s="5"/>
      <c r="I85" s="5"/>
      <c r="J85" s="19"/>
      <c r="K85" s="19"/>
      <c r="L85" s="19"/>
      <c r="M85" s="19"/>
    </row>
    <row r="86" spans="1:13" ht="19.5" thickBot="1" x14ac:dyDescent="0.35">
      <c r="A86" s="64" t="s">
        <v>39</v>
      </c>
      <c r="B86" s="64"/>
      <c r="C86" s="64"/>
      <c r="D86" s="64"/>
      <c r="E86" s="64"/>
      <c r="F86" s="64"/>
      <c r="G86" s="65">
        <f>D57</f>
        <v>6634.7508462234819</v>
      </c>
      <c r="H86" s="44" t="s">
        <v>217</v>
      </c>
      <c r="I86" s="5"/>
      <c r="J86" s="19"/>
      <c r="K86" s="19"/>
      <c r="L86" s="19"/>
      <c r="M86" s="19"/>
    </row>
    <row r="87" spans="1:13" ht="30.6" customHeight="1" x14ac:dyDescent="0.25">
      <c r="A87" s="199" t="s">
        <v>40</v>
      </c>
      <c r="B87" s="199"/>
      <c r="C87" s="199"/>
      <c r="D87" s="199"/>
      <c r="E87" s="199"/>
      <c r="F87" s="199"/>
      <c r="G87" s="5"/>
      <c r="H87" s="5"/>
      <c r="I87" s="5"/>
      <c r="J87" s="19"/>
      <c r="K87" s="19"/>
      <c r="L87" s="19"/>
      <c r="M87" s="19"/>
    </row>
    <row r="88" spans="1:13" ht="21" customHeight="1" x14ac:dyDescent="0.25">
      <c r="A88" s="199" t="s">
        <v>47</v>
      </c>
      <c r="B88" s="199"/>
      <c r="C88" s="199"/>
      <c r="D88" s="199"/>
      <c r="E88" s="199"/>
      <c r="F88" s="199"/>
      <c r="G88" s="6">
        <f>G85-G86</f>
        <v>6635.2491537765181</v>
      </c>
      <c r="H88" s="5"/>
      <c r="I88" s="5"/>
      <c r="J88" s="19"/>
      <c r="K88" s="19"/>
      <c r="L88" s="19"/>
      <c r="M88" s="19"/>
    </row>
    <row r="89" spans="1:13" ht="17.45" customHeight="1" x14ac:dyDescent="0.3">
      <c r="A89" s="202" t="s">
        <v>46</v>
      </c>
      <c r="B89" s="202"/>
      <c r="C89" s="202"/>
      <c r="D89" s="202"/>
      <c r="E89" s="202"/>
      <c r="F89" s="202"/>
      <c r="G89" s="7">
        <v>6000</v>
      </c>
      <c r="H89" s="5"/>
      <c r="I89" s="5"/>
      <c r="J89" s="19"/>
      <c r="K89" s="19"/>
      <c r="L89" s="19"/>
      <c r="M89" s="19"/>
    </row>
    <row r="90" spans="1:13" ht="19.5" thickBot="1" x14ac:dyDescent="0.35">
      <c r="A90" s="200" t="s">
        <v>41</v>
      </c>
      <c r="B90" s="200"/>
      <c r="C90" s="200"/>
      <c r="D90" s="200"/>
      <c r="E90" s="200"/>
      <c r="F90" s="200"/>
      <c r="G90" s="66">
        <f>G88-G89</f>
        <v>635.24915377651814</v>
      </c>
      <c r="H90" s="5"/>
      <c r="I90" s="5"/>
      <c r="J90" s="19"/>
      <c r="K90" s="19"/>
      <c r="L90" s="19"/>
      <c r="M90" s="19"/>
    </row>
    <row r="91" spans="1:13" ht="19.5" thickTop="1" x14ac:dyDescent="0.3">
      <c r="A91" s="23"/>
      <c r="B91" s="23"/>
      <c r="C91" s="23"/>
      <c r="D91" s="23"/>
      <c r="E91" s="23"/>
      <c r="F91" s="23"/>
      <c r="G91" s="5"/>
      <c r="H91" s="5"/>
      <c r="I91" s="5"/>
      <c r="J91" s="19"/>
      <c r="K91" s="19"/>
      <c r="L91" s="19"/>
      <c r="M91" s="19"/>
    </row>
    <row r="92" spans="1:13" ht="18.75" x14ac:dyDescent="0.3">
      <c r="A92" s="23" t="s">
        <v>43</v>
      </c>
      <c r="B92" s="23"/>
      <c r="C92" s="23"/>
      <c r="D92" s="23"/>
      <c r="E92" s="23"/>
      <c r="F92" s="23"/>
      <c r="G92" s="5"/>
      <c r="H92" s="5"/>
      <c r="I92" s="5"/>
      <c r="J92" s="19"/>
      <c r="K92" s="19"/>
      <c r="L92" s="19"/>
      <c r="M92" s="19"/>
    </row>
    <row r="93" spans="1:13" ht="18.75" x14ac:dyDescent="0.3">
      <c r="A93" s="23" t="s">
        <v>236</v>
      </c>
      <c r="B93" s="23"/>
      <c r="C93" s="23"/>
      <c r="D93" s="23"/>
      <c r="E93" s="23"/>
      <c r="F93" s="23"/>
      <c r="G93" s="5"/>
      <c r="H93" s="5"/>
      <c r="I93" s="5"/>
      <c r="J93" s="19"/>
      <c r="K93" s="19"/>
      <c r="L93" s="19"/>
      <c r="M93" s="19"/>
    </row>
    <row r="94" spans="1:13" ht="18.75" x14ac:dyDescent="0.3">
      <c r="A94" s="23"/>
      <c r="B94" s="23"/>
      <c r="C94" s="23"/>
      <c r="D94" s="23"/>
      <c r="E94" s="23"/>
      <c r="F94" s="23"/>
      <c r="G94" s="5"/>
      <c r="H94" s="5"/>
      <c r="I94" s="5"/>
      <c r="J94" s="19"/>
      <c r="K94" s="19"/>
      <c r="L94" s="19"/>
      <c r="M94" s="19"/>
    </row>
    <row r="95" spans="1:13" ht="18.75" x14ac:dyDescent="0.3">
      <c r="A95" s="23" t="s">
        <v>44</v>
      </c>
      <c r="B95" s="23"/>
      <c r="C95" s="23"/>
      <c r="D95" s="23"/>
      <c r="E95" s="23"/>
      <c r="F95" s="23"/>
      <c r="G95" s="5"/>
      <c r="H95" s="5"/>
      <c r="I95" s="5"/>
      <c r="J95" s="19"/>
      <c r="K95" s="19"/>
      <c r="L95" s="19"/>
      <c r="M95" s="19"/>
    </row>
    <row r="96" spans="1:13" ht="18.75" x14ac:dyDescent="0.3">
      <c r="A96" s="23" t="s">
        <v>95</v>
      </c>
      <c r="B96" s="23"/>
      <c r="C96" s="23"/>
      <c r="D96" s="23"/>
      <c r="E96" s="23"/>
      <c r="F96" s="23"/>
      <c r="G96" s="5"/>
      <c r="H96" s="5"/>
      <c r="I96" s="5"/>
      <c r="J96" s="19"/>
      <c r="K96" s="19"/>
      <c r="L96" s="19"/>
      <c r="M96" s="19"/>
    </row>
    <row r="97" spans="1:13" ht="18.75" x14ac:dyDescent="0.3">
      <c r="A97" s="23" t="s">
        <v>45</v>
      </c>
      <c r="B97" s="5"/>
      <c r="C97" s="5"/>
      <c r="D97" s="5"/>
      <c r="E97" s="5"/>
      <c r="F97" s="5"/>
      <c r="G97" s="5"/>
      <c r="H97" s="5"/>
      <c r="I97" s="5"/>
      <c r="J97" s="19"/>
      <c r="K97" s="19"/>
      <c r="L97" s="19"/>
      <c r="M97" s="19"/>
    </row>
    <row r="98" spans="1:13" x14ac:dyDescent="0.25">
      <c r="A98" s="5"/>
      <c r="B98" s="5"/>
      <c r="C98" s="5"/>
      <c r="D98" s="5"/>
      <c r="E98" s="5"/>
      <c r="F98" s="5"/>
      <c r="G98" s="5"/>
      <c r="H98" s="5"/>
      <c r="I98" s="5"/>
      <c r="J98" s="19"/>
      <c r="K98" s="19"/>
      <c r="L98" s="19"/>
      <c r="M98" s="19"/>
    </row>
    <row r="99" spans="1:13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</row>
    <row r="100" spans="1:13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</row>
    <row r="101" spans="1:13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</row>
    <row r="102" spans="1:13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</row>
    <row r="103" spans="1:13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</row>
    <row r="104" spans="1:13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</row>
    <row r="105" spans="1:13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</row>
    <row r="106" spans="1:13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</row>
  </sheetData>
  <mergeCells count="53">
    <mergeCell ref="A30:E30"/>
    <mergeCell ref="A35:E35"/>
    <mergeCell ref="A36:E36"/>
    <mergeCell ref="G36:I36"/>
    <mergeCell ref="A31:E31"/>
    <mergeCell ref="A32:E32"/>
    <mergeCell ref="A33:E33"/>
    <mergeCell ref="A34:E34"/>
    <mergeCell ref="B20:C20"/>
    <mergeCell ref="E18:F18"/>
    <mergeCell ref="E19:F19"/>
    <mergeCell ref="E20:F20"/>
    <mergeCell ref="A29:F29"/>
    <mergeCell ref="A1:I1"/>
    <mergeCell ref="B17:C17"/>
    <mergeCell ref="E17:F17"/>
    <mergeCell ref="B18:C18"/>
    <mergeCell ref="B19:C19"/>
    <mergeCell ref="D61:E61"/>
    <mergeCell ref="A61:C61"/>
    <mergeCell ref="F61:G61"/>
    <mergeCell ref="A40:E40"/>
    <mergeCell ref="A57:C57"/>
    <mergeCell ref="A42:F42"/>
    <mergeCell ref="A45:I45"/>
    <mergeCell ref="A56:C56"/>
    <mergeCell ref="A47:C47"/>
    <mergeCell ref="A48:C48"/>
    <mergeCell ref="A49:C49"/>
    <mergeCell ref="A50:C50"/>
    <mergeCell ref="A54:E54"/>
    <mergeCell ref="A55:E55"/>
    <mergeCell ref="D65:E65"/>
    <mergeCell ref="A84:E84"/>
    <mergeCell ref="A87:F87"/>
    <mergeCell ref="A90:F90"/>
    <mergeCell ref="A81:G81"/>
    <mergeCell ref="A82:F82"/>
    <mergeCell ref="A83:F83"/>
    <mergeCell ref="A85:F85"/>
    <mergeCell ref="A89:F89"/>
    <mergeCell ref="A88:F88"/>
    <mergeCell ref="A71:I71"/>
    <mergeCell ref="A37:E37"/>
    <mergeCell ref="A38:E38"/>
    <mergeCell ref="A39:E39"/>
    <mergeCell ref="A58:E58"/>
    <mergeCell ref="A59:E59"/>
    <mergeCell ref="A46:F46"/>
    <mergeCell ref="E47:F47"/>
    <mergeCell ref="E48:F48"/>
    <mergeCell ref="E49:F49"/>
    <mergeCell ref="E50:F50"/>
  </mergeCells>
  <pageMargins left="0.70866141732283472" right="0.70866141732283472" top="0.78740157480314965" bottom="0.78740157480314965" header="0.31496062992125984" footer="0.31496062992125984"/>
  <pageSetup paperSize="9" scale="71" orientation="portrait" r:id="rId1"/>
  <headerFooter>
    <oddHeader>&amp;F</oddHeader>
    <oddFooter>&amp;CSeite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opLeftCell="A13" workbookViewId="0">
      <selection sqref="A1:I45"/>
    </sheetView>
  </sheetViews>
  <sheetFormatPr baseColWidth="10" defaultRowHeight="15" x14ac:dyDescent="0.25"/>
  <cols>
    <col min="3" max="3" width="13.28515625" customWidth="1"/>
    <col min="4" max="4" width="18.7109375" customWidth="1"/>
    <col min="6" max="6" width="18.28515625" customWidth="1"/>
    <col min="7" max="7" width="16.5703125" customWidth="1"/>
    <col min="9" max="9" width="13.85546875" customWidth="1"/>
  </cols>
  <sheetData>
    <row r="1" spans="1:13" ht="19.5" thickBot="1" x14ac:dyDescent="0.35">
      <c r="A1" s="46" t="s">
        <v>237</v>
      </c>
      <c r="B1" s="15"/>
      <c r="C1" s="15"/>
      <c r="D1" s="15"/>
      <c r="E1" s="15"/>
      <c r="F1" s="15"/>
      <c r="G1" s="15"/>
      <c r="H1" s="15"/>
      <c r="I1" s="15"/>
      <c r="J1" s="19"/>
      <c r="K1" s="19"/>
      <c r="L1" s="19"/>
      <c r="M1" s="19"/>
    </row>
    <row r="2" spans="1:13" ht="18.75" x14ac:dyDescent="0.3">
      <c r="A2" s="49"/>
      <c r="B2" s="12"/>
      <c r="C2" s="12"/>
      <c r="D2" s="12"/>
      <c r="E2" s="12"/>
      <c r="F2" s="12"/>
      <c r="G2" s="12"/>
      <c r="H2" s="12"/>
      <c r="I2" s="12"/>
      <c r="J2" s="19"/>
      <c r="K2" s="19"/>
      <c r="L2" s="19"/>
      <c r="M2" s="19"/>
    </row>
    <row r="3" spans="1:13" ht="15.75" x14ac:dyDescent="0.25">
      <c r="A3" s="43" t="s">
        <v>215</v>
      </c>
      <c r="B3" s="5"/>
      <c r="C3" s="5"/>
      <c r="D3" s="5"/>
      <c r="E3" s="5"/>
      <c r="F3" s="5"/>
      <c r="G3" s="5"/>
      <c r="H3" s="5"/>
      <c r="I3" s="5"/>
      <c r="J3" s="19"/>
      <c r="K3" s="19"/>
      <c r="L3" s="19"/>
      <c r="M3" s="19"/>
    </row>
    <row r="4" spans="1:13" ht="15.75" x14ac:dyDescent="0.25">
      <c r="A4" s="43" t="s">
        <v>238</v>
      </c>
      <c r="B4" s="5"/>
      <c r="C4" s="5"/>
      <c r="D4" s="5"/>
      <c r="E4" s="5"/>
      <c r="F4" s="5"/>
      <c r="G4" s="5"/>
      <c r="H4" s="5"/>
      <c r="I4" s="5"/>
      <c r="J4" s="19"/>
      <c r="K4" s="19"/>
      <c r="L4" s="19"/>
      <c r="M4" s="19"/>
    </row>
    <row r="5" spans="1:13" x14ac:dyDescent="0.25">
      <c r="A5" s="5" t="s">
        <v>239</v>
      </c>
      <c r="B5" s="5"/>
      <c r="C5" s="5"/>
      <c r="D5" s="5"/>
      <c r="E5" s="5"/>
      <c r="F5" s="5"/>
      <c r="G5" s="5"/>
      <c r="H5" s="5"/>
      <c r="I5" s="5"/>
      <c r="J5" s="19"/>
      <c r="K5" s="19"/>
      <c r="L5" s="19"/>
      <c r="M5" s="19"/>
    </row>
    <row r="6" spans="1:13" x14ac:dyDescent="0.25">
      <c r="A6" s="5"/>
      <c r="B6" s="5"/>
      <c r="C6" s="5"/>
      <c r="D6" s="5"/>
      <c r="E6" s="5"/>
      <c r="F6" s="5"/>
      <c r="G6" s="5"/>
      <c r="H6" s="5"/>
      <c r="I6" s="5"/>
      <c r="J6" s="19"/>
      <c r="K6" s="19"/>
      <c r="L6" s="19"/>
      <c r="M6" s="19"/>
    </row>
    <row r="7" spans="1:13" x14ac:dyDescent="0.25">
      <c r="A7" s="5" t="s">
        <v>240</v>
      </c>
      <c r="B7" s="5"/>
      <c r="C7" s="5"/>
      <c r="D7" s="5"/>
      <c r="E7" s="5"/>
      <c r="F7" s="5"/>
      <c r="G7" s="5"/>
      <c r="H7" s="5"/>
      <c r="I7" s="5"/>
      <c r="J7" s="19"/>
      <c r="K7" s="19"/>
      <c r="L7" s="19"/>
      <c r="M7" s="19"/>
    </row>
    <row r="8" spans="1:13" x14ac:dyDescent="0.25">
      <c r="A8" s="5" t="s">
        <v>241</v>
      </c>
      <c r="B8" s="5"/>
      <c r="C8" s="5"/>
      <c r="D8" s="5"/>
      <c r="E8" s="5"/>
      <c r="F8" s="5"/>
      <c r="G8" s="5"/>
      <c r="H8" s="5"/>
      <c r="I8" s="5"/>
      <c r="J8" s="19"/>
      <c r="K8" s="19"/>
      <c r="L8" s="19"/>
      <c r="M8" s="19"/>
    </row>
    <row r="9" spans="1:13" x14ac:dyDescent="0.25">
      <c r="A9" s="5" t="s">
        <v>242</v>
      </c>
      <c r="B9" s="5"/>
      <c r="C9" s="5"/>
      <c r="D9" s="5"/>
      <c r="E9" s="5"/>
      <c r="F9" s="5"/>
      <c r="G9" s="5"/>
      <c r="H9" s="5"/>
      <c r="I9" s="5"/>
      <c r="J9" s="19"/>
      <c r="K9" s="19"/>
      <c r="L9" s="19"/>
      <c r="M9" s="19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19"/>
      <c r="K10" s="19"/>
      <c r="L10" s="19"/>
      <c r="M10" s="19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19"/>
      <c r="K11" s="19"/>
      <c r="L11" s="19"/>
      <c r="M11" s="19"/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  <c r="J12" s="19"/>
      <c r="K12" s="19"/>
      <c r="L12" s="19"/>
      <c r="M12" s="19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  <c r="J13" s="19"/>
      <c r="K13" s="19"/>
      <c r="L13" s="19"/>
      <c r="M13" s="19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  <c r="J14" s="19"/>
      <c r="K14" s="19"/>
      <c r="L14" s="19"/>
      <c r="M14" s="19"/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  <c r="J15" s="19"/>
      <c r="K15" s="19"/>
      <c r="L15" s="19"/>
      <c r="M15" s="19"/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  <c r="J16" s="19"/>
      <c r="K16" s="19"/>
      <c r="L16" s="19"/>
      <c r="M16" s="19"/>
    </row>
    <row r="17" spans="1:13" x14ac:dyDescent="0.25">
      <c r="A17" s="5"/>
      <c r="B17" s="5"/>
      <c r="C17" s="5"/>
      <c r="D17" s="5"/>
      <c r="E17" s="5"/>
      <c r="F17" s="5"/>
      <c r="G17" s="5"/>
      <c r="H17" s="5"/>
      <c r="I17" s="5"/>
      <c r="J17" s="19"/>
      <c r="K17" s="19"/>
      <c r="L17" s="19"/>
      <c r="M17" s="19"/>
    </row>
    <row r="18" spans="1:13" x14ac:dyDescent="0.25">
      <c r="A18" s="5"/>
      <c r="B18" s="5"/>
      <c r="C18" s="5"/>
      <c r="D18" s="5"/>
      <c r="E18" s="5"/>
      <c r="F18" s="5"/>
      <c r="G18" s="5"/>
      <c r="H18" s="5"/>
      <c r="I18" s="5"/>
      <c r="J18" s="19"/>
      <c r="K18" s="19"/>
      <c r="L18" s="19"/>
      <c r="M18" s="19"/>
    </row>
    <row r="19" spans="1:13" x14ac:dyDescent="0.25">
      <c r="A19" s="5"/>
      <c r="B19" s="5"/>
      <c r="C19" s="5"/>
      <c r="D19" s="5"/>
      <c r="E19" s="5"/>
      <c r="F19" s="5"/>
      <c r="G19" s="5"/>
      <c r="H19" s="5"/>
      <c r="I19" s="5"/>
      <c r="J19" s="19"/>
      <c r="K19" s="19"/>
      <c r="L19" s="19"/>
      <c r="M19" s="19"/>
    </row>
    <row r="20" spans="1:13" x14ac:dyDescent="0.25">
      <c r="A20" s="5"/>
      <c r="B20" s="5"/>
      <c r="C20" s="5"/>
      <c r="D20" s="5"/>
      <c r="E20" s="5"/>
      <c r="F20" s="5"/>
      <c r="G20" s="5"/>
      <c r="H20" s="5"/>
      <c r="I20" s="5"/>
      <c r="J20" s="19"/>
      <c r="K20" s="19"/>
      <c r="L20" s="19"/>
      <c r="M20" s="19"/>
    </row>
    <row r="21" spans="1:13" x14ac:dyDescent="0.25">
      <c r="A21" s="5" t="s">
        <v>256</v>
      </c>
      <c r="B21" s="5"/>
      <c r="C21" s="5"/>
      <c r="D21" s="5"/>
      <c r="E21" s="5"/>
      <c r="F21" s="5"/>
      <c r="G21" s="5"/>
      <c r="H21" s="5"/>
      <c r="I21" s="5"/>
      <c r="J21" s="19"/>
      <c r="K21" s="19"/>
      <c r="L21" s="19"/>
      <c r="M21" s="19"/>
    </row>
    <row r="22" spans="1:13" x14ac:dyDescent="0.25">
      <c r="A22" s="5" t="s">
        <v>257</v>
      </c>
      <c r="B22" s="5"/>
      <c r="C22" s="5"/>
      <c r="D22" s="5"/>
      <c r="E22" s="5"/>
      <c r="F22" s="5"/>
      <c r="G22" s="5"/>
      <c r="H22" s="5"/>
      <c r="I22" s="5"/>
      <c r="J22" s="19"/>
      <c r="K22" s="19"/>
      <c r="L22" s="19"/>
      <c r="M22" s="19"/>
    </row>
    <row r="23" spans="1:13" x14ac:dyDescent="0.25">
      <c r="A23" s="5" t="s">
        <v>258</v>
      </c>
      <c r="B23" s="5"/>
      <c r="C23" s="5"/>
      <c r="D23" s="5"/>
      <c r="E23" s="5"/>
      <c r="F23" s="5"/>
      <c r="G23" s="5"/>
      <c r="H23" s="5"/>
      <c r="I23" s="5"/>
      <c r="J23" s="19"/>
      <c r="K23" s="19"/>
      <c r="L23" s="19"/>
      <c r="M23" s="19"/>
    </row>
    <row r="24" spans="1:13" x14ac:dyDescent="0.25">
      <c r="A24" s="5" t="s">
        <v>259</v>
      </c>
      <c r="B24" s="5"/>
      <c r="C24" s="5"/>
      <c r="D24" s="5"/>
      <c r="E24" s="5"/>
      <c r="F24" s="5"/>
      <c r="G24" s="5"/>
      <c r="H24" s="5"/>
      <c r="I24" s="5"/>
      <c r="J24" s="19"/>
      <c r="K24" s="19"/>
      <c r="L24" s="19"/>
      <c r="M24" s="19"/>
    </row>
    <row r="25" spans="1:13" x14ac:dyDescent="0.25">
      <c r="A25" s="5" t="s">
        <v>260</v>
      </c>
      <c r="B25" s="5"/>
      <c r="C25" s="5"/>
      <c r="D25" s="5"/>
      <c r="E25" s="5"/>
      <c r="F25" s="5"/>
      <c r="G25" s="5"/>
      <c r="H25" s="5"/>
      <c r="I25" s="5"/>
      <c r="J25" s="19"/>
      <c r="K25" s="19"/>
      <c r="L25" s="19"/>
      <c r="M25" s="19"/>
    </row>
    <row r="26" spans="1:13" x14ac:dyDescent="0.25">
      <c r="A26" s="5" t="s">
        <v>261</v>
      </c>
      <c r="B26" s="5"/>
      <c r="C26" s="5"/>
      <c r="D26" s="5"/>
      <c r="E26" s="5"/>
      <c r="F26" s="5"/>
      <c r="G26" s="5"/>
      <c r="H26" s="5"/>
      <c r="I26" s="5"/>
      <c r="J26" s="19"/>
      <c r="K26" s="19"/>
      <c r="L26" s="19"/>
      <c r="M26" s="19"/>
    </row>
    <row r="27" spans="1:13" x14ac:dyDescent="0.25">
      <c r="A27" s="5" t="s">
        <v>262</v>
      </c>
      <c r="B27" s="5"/>
      <c r="C27" s="5"/>
      <c r="D27" s="5"/>
      <c r="E27" s="5"/>
      <c r="F27" s="5"/>
      <c r="G27" s="5"/>
      <c r="H27" s="5"/>
      <c r="I27" s="5"/>
      <c r="J27" s="19"/>
      <c r="K27" s="19"/>
      <c r="L27" s="19"/>
      <c r="M27" s="19"/>
    </row>
    <row r="28" spans="1:13" x14ac:dyDescent="0.25">
      <c r="A28" s="5" t="s">
        <v>263</v>
      </c>
      <c r="B28" s="5"/>
      <c r="C28" s="5"/>
      <c r="D28" s="5"/>
      <c r="E28" s="5"/>
      <c r="F28" s="5"/>
      <c r="G28" s="5"/>
      <c r="H28" s="5"/>
      <c r="I28" s="5"/>
      <c r="J28" s="19"/>
      <c r="K28" s="19"/>
      <c r="L28" s="19"/>
      <c r="M28" s="19"/>
    </row>
    <row r="29" spans="1:13" x14ac:dyDescent="0.25">
      <c r="A29" s="5" t="s">
        <v>264</v>
      </c>
      <c r="B29" s="5"/>
      <c r="C29" s="5"/>
      <c r="D29" s="5"/>
      <c r="E29" s="5"/>
      <c r="F29" s="5"/>
      <c r="G29" s="5"/>
      <c r="H29" s="5"/>
      <c r="I29" s="5"/>
      <c r="J29" s="19"/>
      <c r="K29" s="19"/>
      <c r="L29" s="19"/>
      <c r="M29" s="19"/>
    </row>
    <row r="30" spans="1:13" x14ac:dyDescent="0.25">
      <c r="A30" s="5" t="s">
        <v>265</v>
      </c>
      <c r="B30" s="5"/>
      <c r="C30" s="5"/>
      <c r="D30" s="5"/>
      <c r="E30" s="5"/>
      <c r="F30" s="5"/>
      <c r="G30" s="5"/>
      <c r="H30" s="5"/>
      <c r="I30" s="5"/>
      <c r="J30" s="19"/>
      <c r="K30" s="19"/>
      <c r="L30" s="19"/>
      <c r="M30" s="19"/>
    </row>
    <row r="31" spans="1:13" x14ac:dyDescent="0.25">
      <c r="A31" s="5"/>
      <c r="B31" s="5"/>
      <c r="C31" s="5"/>
      <c r="D31" s="5"/>
      <c r="E31" s="5"/>
      <c r="F31" s="5"/>
      <c r="G31" s="5"/>
      <c r="H31" s="5"/>
      <c r="I31" s="5"/>
      <c r="J31" s="19"/>
      <c r="K31" s="19"/>
      <c r="L31" s="19"/>
      <c r="M31" s="19"/>
    </row>
    <row r="32" spans="1:13" x14ac:dyDescent="0.25">
      <c r="A32" s="5" t="s">
        <v>188</v>
      </c>
      <c r="B32" s="5"/>
      <c r="C32" s="5"/>
      <c r="D32" s="5"/>
      <c r="E32" s="5"/>
      <c r="F32" s="5"/>
      <c r="G32" s="5"/>
      <c r="H32" s="5"/>
      <c r="I32" s="5"/>
      <c r="J32" s="19"/>
      <c r="K32" s="19"/>
      <c r="L32" s="19"/>
      <c r="M32" s="19"/>
    </row>
    <row r="33" spans="1:13" x14ac:dyDescent="0.25">
      <c r="A33" s="5" t="s">
        <v>146</v>
      </c>
      <c r="B33" s="5"/>
      <c r="C33" s="5"/>
      <c r="D33" s="5"/>
      <c r="E33" s="5"/>
      <c r="F33" s="5"/>
      <c r="G33" s="5"/>
      <c r="H33" s="5"/>
      <c r="I33" s="5"/>
      <c r="J33" s="19"/>
      <c r="K33" s="19"/>
      <c r="L33" s="19"/>
      <c r="M33" s="19"/>
    </row>
    <row r="34" spans="1:13" x14ac:dyDescent="0.25">
      <c r="A34" s="5"/>
      <c r="B34" s="5"/>
      <c r="C34" s="5"/>
      <c r="D34" s="5"/>
      <c r="E34" s="5"/>
      <c r="F34" s="5"/>
      <c r="G34" s="5"/>
      <c r="H34" s="5"/>
      <c r="I34" s="5"/>
      <c r="J34" s="19"/>
      <c r="K34" s="19"/>
      <c r="L34" s="19"/>
      <c r="M34" s="19"/>
    </row>
    <row r="35" spans="1:13" x14ac:dyDescent="0.25">
      <c r="A35" s="5" t="s">
        <v>266</v>
      </c>
      <c r="B35" s="5"/>
      <c r="C35" s="5"/>
      <c r="D35" s="5"/>
      <c r="E35" s="5"/>
      <c r="F35" s="5"/>
      <c r="G35" s="5"/>
      <c r="H35" s="5"/>
      <c r="I35" s="50"/>
      <c r="J35" s="19"/>
      <c r="K35" s="19"/>
      <c r="L35" s="19"/>
      <c r="M35" s="19"/>
    </row>
    <row r="36" spans="1:13" ht="15.75" thickBot="1" x14ac:dyDescent="0.3">
      <c r="A36" s="5"/>
      <c r="B36" s="5"/>
      <c r="C36" s="5"/>
      <c r="D36" s="5"/>
      <c r="E36" s="5"/>
      <c r="F36" s="5"/>
      <c r="G36" s="5"/>
      <c r="H36" s="5"/>
      <c r="I36" s="5"/>
      <c r="J36" s="19"/>
      <c r="K36" s="19"/>
      <c r="L36" s="19"/>
      <c r="M36" s="19"/>
    </row>
    <row r="37" spans="1:13" ht="15.75" thickBot="1" x14ac:dyDescent="0.3">
      <c r="A37" s="5"/>
      <c r="B37" s="151" t="s">
        <v>10</v>
      </c>
      <c r="C37" s="153"/>
      <c r="D37" s="5"/>
      <c r="E37" s="151" t="s">
        <v>147</v>
      </c>
      <c r="F37" s="153"/>
      <c r="G37" s="5"/>
      <c r="H37" s="5"/>
      <c r="I37" s="5"/>
      <c r="J37" s="19"/>
      <c r="K37" s="19"/>
      <c r="L37" s="19"/>
      <c r="M37" s="19"/>
    </row>
    <row r="38" spans="1:13" x14ac:dyDescent="0.25">
      <c r="A38" s="5"/>
      <c r="B38" s="225" t="s">
        <v>148</v>
      </c>
      <c r="C38" s="225"/>
      <c r="D38" s="5"/>
      <c r="E38" s="225" t="s">
        <v>151</v>
      </c>
      <c r="F38" s="225"/>
      <c r="G38" s="5"/>
      <c r="H38" s="5"/>
      <c r="I38" s="5"/>
      <c r="J38" s="19"/>
      <c r="K38" s="19"/>
      <c r="L38" s="19"/>
      <c r="M38" s="19"/>
    </row>
    <row r="39" spans="1:13" ht="37.5" customHeight="1" thickBot="1" x14ac:dyDescent="0.3">
      <c r="A39" s="5"/>
      <c r="B39" s="240" t="s">
        <v>300</v>
      </c>
      <c r="C39" s="240"/>
      <c r="D39" s="5"/>
      <c r="E39" s="241" t="s">
        <v>152</v>
      </c>
      <c r="F39" s="241"/>
      <c r="G39" s="5"/>
      <c r="H39" s="5"/>
      <c r="I39" s="5"/>
      <c r="J39" s="19"/>
      <c r="K39" s="19"/>
      <c r="L39" s="19"/>
      <c r="M39" s="19"/>
    </row>
    <row r="40" spans="1:13" ht="15.75" thickBot="1" x14ac:dyDescent="0.3">
      <c r="A40" s="5"/>
      <c r="B40" s="227" t="s">
        <v>150</v>
      </c>
      <c r="C40" s="227"/>
      <c r="D40" s="5"/>
      <c r="E40" s="228" t="s">
        <v>153</v>
      </c>
      <c r="F40" s="228"/>
      <c r="G40" s="5"/>
      <c r="H40" s="5"/>
      <c r="I40" s="5"/>
      <c r="J40" s="19"/>
      <c r="K40" s="19"/>
      <c r="L40" s="19"/>
      <c r="M40" s="19"/>
    </row>
    <row r="41" spans="1:13" ht="15.75" thickTop="1" x14ac:dyDescent="0.25">
      <c r="A41" s="5"/>
      <c r="B41" s="5"/>
      <c r="C41" s="5"/>
      <c r="D41" s="5"/>
      <c r="E41" s="5"/>
      <c r="F41" s="5"/>
      <c r="G41" s="5"/>
      <c r="H41" s="5"/>
      <c r="I41" s="5"/>
      <c r="J41" s="19"/>
      <c r="K41" s="19"/>
      <c r="L41" s="19"/>
      <c r="M41" s="19"/>
    </row>
    <row r="42" spans="1:13" x14ac:dyDescent="0.25">
      <c r="A42" s="5" t="s">
        <v>154</v>
      </c>
      <c r="B42" s="5"/>
      <c r="C42" s="5"/>
      <c r="D42" s="5"/>
      <c r="E42" s="5"/>
      <c r="F42" s="5"/>
      <c r="G42" s="5"/>
      <c r="H42" s="5"/>
      <c r="I42" s="5"/>
      <c r="J42" s="19"/>
      <c r="K42" s="19"/>
      <c r="L42" s="19"/>
      <c r="M42" s="19"/>
    </row>
    <row r="43" spans="1:13" x14ac:dyDescent="0.25">
      <c r="A43" s="5" t="s">
        <v>155</v>
      </c>
      <c r="B43" s="5"/>
      <c r="C43" s="5"/>
      <c r="D43" s="5"/>
      <c r="E43" s="5"/>
      <c r="F43" s="5"/>
      <c r="G43" s="5"/>
      <c r="H43" s="5"/>
      <c r="I43" s="5"/>
      <c r="J43" s="19"/>
      <c r="K43" s="19"/>
      <c r="L43" s="19"/>
      <c r="M43" s="19"/>
    </row>
    <row r="44" spans="1:13" x14ac:dyDescent="0.25">
      <c r="A44" s="5" t="s">
        <v>156</v>
      </c>
      <c r="B44" s="5"/>
      <c r="C44" s="5"/>
      <c r="D44" s="5"/>
      <c r="E44" s="5"/>
      <c r="F44" s="5"/>
      <c r="G44" s="5"/>
      <c r="H44" s="5"/>
      <c r="I44" s="5"/>
      <c r="J44" s="19"/>
      <c r="K44" s="19"/>
      <c r="L44" s="19"/>
      <c r="M44" s="19"/>
    </row>
    <row r="45" spans="1:13" x14ac:dyDescent="0.25">
      <c r="A45" s="5"/>
      <c r="B45" s="5"/>
      <c r="C45" s="5"/>
      <c r="D45" s="5"/>
      <c r="E45" s="5"/>
      <c r="F45" s="5"/>
      <c r="G45" s="5"/>
      <c r="H45" s="5"/>
      <c r="I45" s="5"/>
      <c r="J45" s="19"/>
      <c r="K45" s="19"/>
      <c r="L45" s="19"/>
      <c r="M45" s="19"/>
    </row>
    <row r="46" spans="1:13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3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3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</sheetData>
  <mergeCells count="8">
    <mergeCell ref="B40:C40"/>
    <mergeCell ref="E40:F40"/>
    <mergeCell ref="B37:C37"/>
    <mergeCell ref="E37:F37"/>
    <mergeCell ref="B38:C38"/>
    <mergeCell ref="E38:F38"/>
    <mergeCell ref="B39:C39"/>
    <mergeCell ref="E39:F39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&amp;F</oddHeader>
    <oddFooter>&amp;CSeite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"/>
  <sheetViews>
    <sheetView topLeftCell="A43" workbookViewId="0">
      <selection activeCell="A53" sqref="A53:I80"/>
    </sheetView>
  </sheetViews>
  <sheetFormatPr baseColWidth="10" defaultRowHeight="15" x14ac:dyDescent="0.25"/>
  <cols>
    <col min="3" max="3" width="13.28515625" customWidth="1"/>
    <col min="4" max="4" width="18.7109375" customWidth="1"/>
    <col min="6" max="6" width="18.28515625" customWidth="1"/>
    <col min="7" max="7" width="16.5703125" customWidth="1"/>
    <col min="9" max="9" width="13.85546875" customWidth="1"/>
  </cols>
  <sheetData>
    <row r="1" spans="1:13" ht="19.5" thickBot="1" x14ac:dyDescent="0.35">
      <c r="A1" s="68" t="s">
        <v>237</v>
      </c>
      <c r="B1" s="69"/>
      <c r="C1" s="69"/>
      <c r="D1" s="69"/>
      <c r="E1" s="69"/>
      <c r="F1" s="69"/>
      <c r="G1" s="69"/>
      <c r="H1" s="69"/>
      <c r="I1" s="70"/>
      <c r="J1" s="19"/>
      <c r="K1" s="19"/>
      <c r="L1" s="19"/>
      <c r="M1" s="19"/>
    </row>
    <row r="2" spans="1:13" ht="19.5" thickBot="1" x14ac:dyDescent="0.35">
      <c r="A2" s="163" t="s">
        <v>267</v>
      </c>
      <c r="B2" s="164"/>
      <c r="C2" s="164"/>
      <c r="D2" s="164"/>
      <c r="E2" s="164"/>
      <c r="F2" s="164"/>
      <c r="G2" s="164"/>
      <c r="H2" s="164"/>
      <c r="I2" s="165"/>
      <c r="J2" s="19"/>
      <c r="K2" s="19"/>
      <c r="L2" s="19"/>
      <c r="M2" s="19"/>
    </row>
    <row r="3" spans="1:13" x14ac:dyDescent="0.25">
      <c r="A3" s="5"/>
      <c r="B3" s="5"/>
      <c r="C3" s="5"/>
      <c r="D3" s="5"/>
      <c r="E3" s="5"/>
      <c r="F3" s="5"/>
      <c r="G3" s="5"/>
      <c r="H3" s="5"/>
      <c r="I3" s="5"/>
      <c r="J3" s="19"/>
      <c r="K3" s="19"/>
      <c r="L3" s="19"/>
      <c r="M3" s="19"/>
    </row>
    <row r="4" spans="1:13" x14ac:dyDescent="0.25">
      <c r="A4" s="5" t="s">
        <v>189</v>
      </c>
      <c r="B4" s="5"/>
      <c r="C4" s="5"/>
      <c r="D4" s="5"/>
      <c r="E4" s="5"/>
      <c r="F4" s="5"/>
      <c r="G4" s="5"/>
      <c r="H4" s="5"/>
      <c r="I4" s="5"/>
      <c r="J4" s="19"/>
      <c r="K4" s="19"/>
      <c r="L4" s="19"/>
      <c r="M4" s="19"/>
    </row>
    <row r="5" spans="1:13" x14ac:dyDescent="0.25">
      <c r="A5" s="5" t="s">
        <v>158</v>
      </c>
      <c r="B5" s="5"/>
      <c r="C5" s="5"/>
      <c r="D5" s="5"/>
      <c r="E5" s="5"/>
      <c r="F5" s="5"/>
      <c r="G5" s="5"/>
      <c r="H5" s="5"/>
      <c r="I5" s="5"/>
      <c r="J5" s="19"/>
      <c r="K5" s="19"/>
      <c r="L5" s="19"/>
      <c r="M5" s="19"/>
    </row>
    <row r="6" spans="1:13" ht="15.75" thickBot="1" x14ac:dyDescent="0.3">
      <c r="A6" s="5"/>
      <c r="B6" s="5"/>
      <c r="C6" s="5"/>
      <c r="D6" s="5"/>
      <c r="E6" s="5"/>
      <c r="F6" s="5"/>
      <c r="G6" s="5"/>
      <c r="H6" s="5"/>
      <c r="I6" s="5"/>
      <c r="J6" s="19"/>
      <c r="K6" s="19"/>
      <c r="L6" s="19"/>
      <c r="M6" s="19"/>
    </row>
    <row r="7" spans="1:13" ht="21.75" thickBot="1" x14ac:dyDescent="0.3">
      <c r="A7" s="229" t="s">
        <v>200</v>
      </c>
      <c r="B7" s="230"/>
      <c r="C7" s="230"/>
      <c r="D7" s="230"/>
      <c r="E7" s="230"/>
      <c r="F7" s="231"/>
      <c r="G7" s="5"/>
      <c r="H7" s="5"/>
      <c r="I7" s="5"/>
      <c r="J7" s="19"/>
      <c r="K7" s="19"/>
      <c r="L7" s="19"/>
      <c r="M7" s="19"/>
    </row>
    <row r="8" spans="1:13" ht="18.75" x14ac:dyDescent="0.3">
      <c r="A8" s="232" t="s">
        <v>4</v>
      </c>
      <c r="B8" s="232"/>
      <c r="C8" s="232"/>
      <c r="D8" s="232"/>
      <c r="E8" s="232"/>
      <c r="F8" s="18">
        <v>100000</v>
      </c>
      <c r="G8" s="5"/>
      <c r="H8" s="5"/>
      <c r="I8" s="5"/>
      <c r="J8" s="19"/>
      <c r="K8" s="19"/>
      <c r="L8" s="19"/>
      <c r="M8" s="19"/>
    </row>
    <row r="9" spans="1:13" ht="18.75" x14ac:dyDescent="0.3">
      <c r="A9" s="237" t="s">
        <v>191</v>
      </c>
      <c r="B9" s="237"/>
      <c r="C9" s="237"/>
      <c r="D9" s="237"/>
      <c r="E9" s="237"/>
      <c r="F9" s="28" t="s">
        <v>192</v>
      </c>
      <c r="G9" s="32" t="s">
        <v>196</v>
      </c>
      <c r="H9" s="5"/>
      <c r="I9" s="5"/>
      <c r="J9" s="19"/>
      <c r="K9" s="19"/>
      <c r="L9" s="19"/>
      <c r="M9" s="19"/>
    </row>
    <row r="10" spans="1:13" ht="18.75" x14ac:dyDescent="0.25">
      <c r="A10" s="233" t="s">
        <v>193</v>
      </c>
      <c r="B10" s="233"/>
      <c r="C10" s="233"/>
      <c r="D10" s="233"/>
      <c r="E10" s="233"/>
      <c r="F10" s="34">
        <v>0.5</v>
      </c>
      <c r="G10" s="30">
        <f>F8*F10</f>
        <v>50000</v>
      </c>
      <c r="H10" s="5"/>
      <c r="I10" s="5"/>
      <c r="J10" s="19"/>
      <c r="K10" s="19"/>
      <c r="L10" s="19"/>
      <c r="M10" s="19"/>
    </row>
    <row r="11" spans="1:13" ht="19.5" thickBot="1" x14ac:dyDescent="0.35">
      <c r="A11" s="238" t="s">
        <v>194</v>
      </c>
      <c r="B11" s="238"/>
      <c r="C11" s="238"/>
      <c r="D11" s="238"/>
      <c r="E11" s="238"/>
      <c r="F11" s="35">
        <v>0.5</v>
      </c>
      <c r="G11" s="30">
        <f>F8*F11</f>
        <v>50000</v>
      </c>
      <c r="H11" s="5"/>
      <c r="I11" s="5"/>
      <c r="J11" s="19"/>
      <c r="K11" s="19"/>
      <c r="L11" s="19"/>
      <c r="M11" s="19"/>
    </row>
    <row r="12" spans="1:13" ht="19.5" thickBot="1" x14ac:dyDescent="0.35">
      <c r="A12" s="239" t="s">
        <v>195</v>
      </c>
      <c r="B12" s="239"/>
      <c r="C12" s="239"/>
      <c r="D12" s="239"/>
      <c r="E12" s="239"/>
      <c r="F12" s="29">
        <f>SUM(F10:F11)</f>
        <v>1</v>
      </c>
      <c r="G12" s="31">
        <f>SUM(G10:G11)</f>
        <v>100000</v>
      </c>
      <c r="H12" s="36" t="str">
        <f>IF((F8-G12)=0,"OK","Abstimmung")</f>
        <v>OK</v>
      </c>
      <c r="I12" s="5"/>
      <c r="J12" s="19"/>
      <c r="K12" s="19"/>
      <c r="L12" s="19"/>
      <c r="M12" s="19"/>
    </row>
    <row r="13" spans="1:13" ht="19.5" thickTop="1" x14ac:dyDescent="0.3">
      <c r="A13" s="233" t="s">
        <v>5</v>
      </c>
      <c r="B13" s="233"/>
      <c r="C13" s="233"/>
      <c r="D13" s="233"/>
      <c r="E13" s="233"/>
      <c r="F13" s="1">
        <v>30000</v>
      </c>
      <c r="G13" s="20" t="s">
        <v>11</v>
      </c>
      <c r="H13" s="21"/>
      <c r="I13" s="22"/>
      <c r="J13" s="19"/>
      <c r="K13" s="19"/>
      <c r="L13" s="19"/>
      <c r="M13" s="19"/>
    </row>
    <row r="14" spans="1:13" ht="33" customHeight="1" x14ac:dyDescent="0.25">
      <c r="A14" s="191" t="s">
        <v>6</v>
      </c>
      <c r="B14" s="191"/>
      <c r="C14" s="191"/>
      <c r="D14" s="191"/>
      <c r="E14" s="191"/>
      <c r="F14" s="8">
        <v>16730</v>
      </c>
      <c r="G14" s="234" t="s">
        <v>12</v>
      </c>
      <c r="H14" s="235"/>
      <c r="I14" s="236"/>
      <c r="J14" s="19"/>
      <c r="K14" s="19"/>
      <c r="L14" s="19"/>
      <c r="M14" s="19"/>
    </row>
    <row r="15" spans="1:13" ht="33" customHeight="1" x14ac:dyDescent="0.25">
      <c r="A15" s="191" t="s">
        <v>197</v>
      </c>
      <c r="B15" s="191"/>
      <c r="C15" s="191"/>
      <c r="D15" s="191"/>
      <c r="E15" s="191"/>
      <c r="F15" s="8">
        <v>12</v>
      </c>
      <c r="G15" s="33"/>
      <c r="H15" s="33"/>
      <c r="I15" s="33"/>
      <c r="J15" s="19"/>
      <c r="K15" s="19"/>
      <c r="L15" s="19"/>
      <c r="M15" s="19"/>
    </row>
    <row r="16" spans="1:13" ht="33" customHeight="1" x14ac:dyDescent="0.25">
      <c r="A16" s="191" t="s">
        <v>198</v>
      </c>
      <c r="B16" s="191"/>
      <c r="C16" s="191"/>
      <c r="D16" s="191"/>
      <c r="E16" s="191"/>
      <c r="F16" s="42">
        <f>G16</f>
        <v>0.08</v>
      </c>
      <c r="G16" s="41">
        <v>0.08</v>
      </c>
      <c r="H16" s="33"/>
      <c r="I16" s="33"/>
      <c r="J16" s="19"/>
      <c r="K16" s="19"/>
      <c r="L16" s="19"/>
      <c r="M16" s="19"/>
    </row>
    <row r="17" spans="1:13" ht="30" customHeight="1" x14ac:dyDescent="0.25">
      <c r="A17" s="191" t="s">
        <v>199</v>
      </c>
      <c r="B17" s="191"/>
      <c r="C17" s="191"/>
      <c r="D17" s="191"/>
      <c r="E17" s="191"/>
      <c r="F17" s="42">
        <f>G17</f>
        <v>0.04</v>
      </c>
      <c r="G17" s="41">
        <v>0.04</v>
      </c>
      <c r="H17" s="5"/>
      <c r="I17" s="5"/>
      <c r="J17" s="19"/>
      <c r="K17" s="19"/>
      <c r="L17" s="19"/>
      <c r="M17" s="19"/>
    </row>
    <row r="18" spans="1:13" ht="18.75" x14ac:dyDescent="0.25">
      <c r="A18" s="191" t="s">
        <v>8</v>
      </c>
      <c r="B18" s="191"/>
      <c r="C18" s="191"/>
      <c r="D18" s="191"/>
      <c r="E18" s="191"/>
      <c r="F18" s="8">
        <v>20</v>
      </c>
      <c r="G18" s="5"/>
      <c r="H18" s="5"/>
      <c r="I18" s="5"/>
      <c r="J18" s="19"/>
      <c r="K18" s="19"/>
      <c r="L18" s="19"/>
      <c r="M18" s="19"/>
    </row>
    <row r="19" spans="1:13" ht="15.75" thickBot="1" x14ac:dyDescent="0.3">
      <c r="A19" s="5"/>
      <c r="B19" s="5"/>
      <c r="C19" s="5"/>
      <c r="D19" s="5"/>
      <c r="E19" s="5"/>
      <c r="F19" s="5"/>
      <c r="G19" s="5"/>
      <c r="H19" s="5"/>
      <c r="I19" s="5"/>
      <c r="J19" s="19"/>
      <c r="K19" s="19"/>
      <c r="L19" s="19"/>
      <c r="M19" s="19"/>
    </row>
    <row r="20" spans="1:13" ht="19.5" thickBot="1" x14ac:dyDescent="0.3">
      <c r="A20" s="212" t="s">
        <v>159</v>
      </c>
      <c r="B20" s="213"/>
      <c r="C20" s="213"/>
      <c r="D20" s="213"/>
      <c r="E20" s="213"/>
      <c r="F20" s="214"/>
      <c r="G20" s="5"/>
      <c r="H20" s="5"/>
      <c r="I20" s="5"/>
      <c r="J20" s="19"/>
      <c r="K20" s="19"/>
      <c r="L20" s="19"/>
      <c r="M20" s="19"/>
    </row>
    <row r="21" spans="1:13" x14ac:dyDescent="0.25">
      <c r="A21" s="5" t="s">
        <v>190</v>
      </c>
      <c r="B21" s="5"/>
      <c r="C21" s="5"/>
      <c r="D21" s="5"/>
      <c r="E21" s="5"/>
      <c r="F21" s="5"/>
      <c r="G21" s="5"/>
      <c r="H21" s="5"/>
      <c r="I21" s="5"/>
      <c r="J21" s="19"/>
      <c r="K21" s="19"/>
      <c r="L21" s="19"/>
      <c r="M21" s="19"/>
    </row>
    <row r="22" spans="1:13" ht="15.75" thickBot="1" x14ac:dyDescent="0.3">
      <c r="A22" s="5"/>
      <c r="B22" s="5"/>
      <c r="C22" s="5"/>
      <c r="D22" s="5"/>
      <c r="E22" s="5"/>
      <c r="F22" s="5"/>
      <c r="G22" s="5"/>
      <c r="H22" s="5"/>
      <c r="I22" s="5"/>
      <c r="J22" s="19"/>
      <c r="K22" s="19"/>
      <c r="L22" s="19"/>
      <c r="M22" s="19"/>
    </row>
    <row r="23" spans="1:13" ht="21.75" thickBot="1" x14ac:dyDescent="0.4">
      <c r="A23" s="204" t="s">
        <v>16</v>
      </c>
      <c r="B23" s="205"/>
      <c r="C23" s="205"/>
      <c r="D23" s="205"/>
      <c r="E23" s="205"/>
      <c r="F23" s="205"/>
      <c r="G23" s="205"/>
      <c r="H23" s="205"/>
      <c r="I23" s="206"/>
      <c r="J23" s="19"/>
      <c r="K23" s="19"/>
      <c r="L23" s="19"/>
      <c r="M23" s="19"/>
    </row>
    <row r="24" spans="1:13" ht="21" x14ac:dyDescent="0.35">
      <c r="A24" s="194" t="s">
        <v>210</v>
      </c>
      <c r="B24" s="194"/>
      <c r="C24" s="194"/>
      <c r="D24" s="194"/>
      <c r="E24" s="194"/>
      <c r="F24" s="194"/>
      <c r="G24" s="40"/>
      <c r="H24" s="40"/>
      <c r="I24" s="40"/>
      <c r="J24" s="19"/>
      <c r="K24" s="19"/>
      <c r="L24" s="19"/>
      <c r="M24" s="19"/>
    </row>
    <row r="25" spans="1:13" ht="21" x14ac:dyDescent="0.35">
      <c r="A25" s="216" t="s">
        <v>243</v>
      </c>
      <c r="B25" s="216"/>
      <c r="C25" s="216"/>
      <c r="D25" s="39">
        <f>1+F17</f>
        <v>1.04</v>
      </c>
      <c r="E25" s="195" t="s">
        <v>208</v>
      </c>
      <c r="F25" s="195"/>
      <c r="G25" s="40"/>
      <c r="H25" s="40"/>
      <c r="I25" s="40"/>
      <c r="J25" s="19"/>
      <c r="K25" s="19"/>
      <c r="L25" s="19"/>
      <c r="M25" s="19"/>
    </row>
    <row r="26" spans="1:13" ht="21" x14ac:dyDescent="0.35">
      <c r="A26" s="217" t="s">
        <v>244</v>
      </c>
      <c r="B26" s="217"/>
      <c r="C26" s="217"/>
      <c r="D26" s="37">
        <f>1+F16</f>
        <v>1.08</v>
      </c>
      <c r="E26" s="195" t="s">
        <v>209</v>
      </c>
      <c r="F26" s="195"/>
      <c r="G26" s="40"/>
      <c r="H26" s="40"/>
      <c r="I26" s="40"/>
      <c r="J26" s="19"/>
      <c r="K26" s="19"/>
      <c r="L26" s="19"/>
      <c r="M26" s="19"/>
    </row>
    <row r="27" spans="1:13" ht="21" x14ac:dyDescent="0.35">
      <c r="A27" s="217" t="s">
        <v>245</v>
      </c>
      <c r="B27" s="217"/>
      <c r="C27" s="217"/>
      <c r="D27" s="38">
        <f>(D26^F15*(D26-1))/((D26^F15)-1)</f>
        <v>0.13269501692446964</v>
      </c>
      <c r="E27" s="195" t="s">
        <v>204</v>
      </c>
      <c r="F27" s="195"/>
      <c r="G27" s="40"/>
      <c r="H27" s="40"/>
      <c r="I27" s="40"/>
      <c r="J27" s="19"/>
      <c r="K27" s="19"/>
      <c r="L27" s="19"/>
      <c r="M27" s="19"/>
    </row>
    <row r="28" spans="1:13" ht="21" x14ac:dyDescent="0.35">
      <c r="A28" s="217" t="s">
        <v>246</v>
      </c>
      <c r="B28" s="217"/>
      <c r="C28" s="217"/>
      <c r="D28" s="38">
        <f>(D25^F18*(D25-1))/((D25^F18)-1)</f>
        <v>7.3581750328628903E-2</v>
      </c>
      <c r="E28" s="195" t="s">
        <v>203</v>
      </c>
      <c r="F28" s="195"/>
      <c r="G28" s="40"/>
      <c r="H28" s="40"/>
      <c r="I28" s="40"/>
      <c r="J28" s="19"/>
      <c r="K28" s="19"/>
      <c r="L28" s="19"/>
      <c r="M28" s="19"/>
    </row>
    <row r="29" spans="1:13" ht="21" x14ac:dyDescent="0.35">
      <c r="A29" s="217" t="s">
        <v>247</v>
      </c>
      <c r="B29" s="217"/>
      <c r="C29" s="217"/>
      <c r="D29" s="51">
        <f>((D25^F15)-1)/((D25^F15)*(D25-1))</f>
        <v>9.3850737604983632</v>
      </c>
      <c r="E29" s="195" t="s">
        <v>248</v>
      </c>
      <c r="F29" s="195"/>
      <c r="G29" s="40"/>
      <c r="H29" s="40"/>
      <c r="I29" s="40"/>
      <c r="J29" s="19"/>
      <c r="K29" s="19"/>
      <c r="L29" s="19"/>
      <c r="M29" s="19"/>
    </row>
    <row r="30" spans="1:13" ht="21" x14ac:dyDescent="0.35">
      <c r="A30" s="217"/>
      <c r="B30" s="217"/>
      <c r="C30" s="217"/>
      <c r="D30" s="38"/>
      <c r="E30" s="195"/>
      <c r="F30" s="195"/>
      <c r="G30" s="40"/>
      <c r="H30" s="40"/>
      <c r="I30" s="40"/>
      <c r="J30" s="19"/>
      <c r="K30" s="19"/>
      <c r="L30" s="19"/>
      <c r="M30" s="19"/>
    </row>
    <row r="31" spans="1:13" ht="21" x14ac:dyDescent="0.35">
      <c r="A31" s="40" t="s">
        <v>250</v>
      </c>
      <c r="B31" s="40"/>
      <c r="C31" s="40"/>
      <c r="D31" s="40"/>
      <c r="E31" s="40"/>
      <c r="F31" s="40"/>
      <c r="G31" s="40"/>
      <c r="H31" s="40"/>
      <c r="I31" s="40"/>
      <c r="J31" s="19"/>
      <c r="K31" s="19"/>
      <c r="L31" s="19"/>
      <c r="M31" s="19"/>
    </row>
    <row r="32" spans="1:13" ht="21" x14ac:dyDescent="0.35">
      <c r="A32" s="53" t="s">
        <v>251</v>
      </c>
      <c r="B32" s="54"/>
      <c r="C32" s="55"/>
      <c r="D32" s="52">
        <f>G11*D27</f>
        <v>6634.7508462234819</v>
      </c>
      <c r="E32" s="40" t="s">
        <v>252</v>
      </c>
      <c r="F32" s="40"/>
      <c r="G32" s="40"/>
      <c r="H32" s="40"/>
      <c r="I32" s="40"/>
      <c r="J32" s="19"/>
      <c r="K32" s="19"/>
      <c r="L32" s="19"/>
      <c r="M32" s="19"/>
    </row>
    <row r="33" spans="1:13" ht="21" x14ac:dyDescent="0.35">
      <c r="A33" s="53" t="s">
        <v>9</v>
      </c>
      <c r="B33" s="54"/>
      <c r="C33" s="55"/>
      <c r="D33" s="52">
        <f>D32*D29</f>
        <v>62267.626074336309</v>
      </c>
      <c r="E33" s="40"/>
      <c r="F33" s="40"/>
      <c r="G33" s="40"/>
      <c r="H33" s="40"/>
      <c r="I33" s="40"/>
      <c r="J33" s="19"/>
      <c r="K33" s="19"/>
      <c r="L33" s="19"/>
      <c r="M33" s="19"/>
    </row>
    <row r="34" spans="1:13" ht="21" x14ac:dyDescent="0.35">
      <c r="A34" s="53" t="s">
        <v>253</v>
      </c>
      <c r="B34" s="54"/>
      <c r="C34" s="55"/>
      <c r="D34" s="52">
        <f>D33*D28</f>
        <v>4581.7609153582371</v>
      </c>
      <c r="E34" s="40"/>
      <c r="F34" s="40"/>
      <c r="G34" s="40"/>
      <c r="H34" s="40"/>
      <c r="I34" s="40"/>
      <c r="J34" s="19"/>
      <c r="K34" s="19"/>
      <c r="L34" s="19"/>
      <c r="M34" s="19"/>
    </row>
    <row r="35" spans="1:13" x14ac:dyDescent="0.25">
      <c r="A35" s="5"/>
      <c r="B35" s="5"/>
      <c r="C35" s="5"/>
      <c r="D35" s="5"/>
      <c r="E35" s="5"/>
      <c r="F35" s="5"/>
      <c r="G35" s="5"/>
      <c r="H35" s="5"/>
      <c r="I35" s="5"/>
      <c r="J35" s="19"/>
      <c r="K35" s="19"/>
      <c r="L35" s="19"/>
      <c r="M35" s="19"/>
    </row>
    <row r="36" spans="1:13" ht="18.75" x14ac:dyDescent="0.3">
      <c r="A36" s="218" t="s">
        <v>13</v>
      </c>
      <c r="B36" s="218"/>
      <c r="C36" s="218"/>
      <c r="D36" s="218"/>
      <c r="E36" s="218"/>
      <c r="F36" s="60">
        <f>F13-F14</f>
        <v>13270</v>
      </c>
      <c r="G36" s="5"/>
      <c r="H36" s="5"/>
      <c r="I36" s="5"/>
      <c r="J36" s="19"/>
      <c r="K36" s="19"/>
      <c r="L36" s="19"/>
      <c r="M36" s="19"/>
    </row>
    <row r="37" spans="1:13" ht="18.75" x14ac:dyDescent="0.3">
      <c r="A37" s="219" t="s">
        <v>99</v>
      </c>
      <c r="B37" s="220"/>
      <c r="C37" s="220"/>
      <c r="D37" s="220"/>
      <c r="E37" s="221"/>
      <c r="F37" s="5"/>
      <c r="G37" s="5"/>
      <c r="H37" s="5"/>
      <c r="I37" s="5"/>
      <c r="J37" s="19"/>
      <c r="K37" s="19"/>
      <c r="L37" s="19"/>
      <c r="M37" s="19"/>
    </row>
    <row r="38" spans="1:13" ht="18.75" x14ac:dyDescent="0.3">
      <c r="A38" s="215" t="s">
        <v>234</v>
      </c>
      <c r="B38" s="215"/>
      <c r="C38" s="215"/>
      <c r="D38" s="56">
        <f>D28*G10</f>
        <v>3679.0875164314452</v>
      </c>
      <c r="E38" s="5" t="s">
        <v>254</v>
      </c>
      <c r="F38" s="5"/>
      <c r="G38" s="5"/>
      <c r="H38" s="5"/>
      <c r="I38" s="5"/>
      <c r="J38" s="19"/>
      <c r="K38" s="19"/>
      <c r="L38" s="19"/>
      <c r="M38" s="19"/>
    </row>
    <row r="39" spans="1:13" ht="18.75" x14ac:dyDescent="0.3">
      <c r="A39" s="211" t="s">
        <v>249</v>
      </c>
      <c r="B39" s="211"/>
      <c r="C39" s="211"/>
      <c r="D39" s="57">
        <f>G11*D27*D29*D28</f>
        <v>4581.7609153582371</v>
      </c>
      <c r="E39" s="5" t="s">
        <v>255</v>
      </c>
      <c r="F39" s="5"/>
      <c r="G39" s="5"/>
      <c r="H39" s="5"/>
      <c r="I39" s="5"/>
      <c r="J39" s="19"/>
      <c r="K39" s="19"/>
      <c r="L39" s="19"/>
      <c r="M39" s="19"/>
    </row>
    <row r="40" spans="1:13" ht="19.5" thickBot="1" x14ac:dyDescent="0.35">
      <c r="A40" s="192" t="s">
        <v>207</v>
      </c>
      <c r="B40" s="192"/>
      <c r="C40" s="192"/>
      <c r="D40" s="192"/>
      <c r="E40" s="192"/>
      <c r="F40" s="58">
        <f>SUM(D38:D39)</f>
        <v>8260.8484317896819</v>
      </c>
      <c r="G40" s="5"/>
      <c r="H40" s="5"/>
      <c r="I40" s="5"/>
      <c r="J40" s="19"/>
      <c r="K40" s="19"/>
      <c r="L40" s="19"/>
      <c r="M40" s="19"/>
    </row>
    <row r="41" spans="1:13" ht="19.5" thickBot="1" x14ac:dyDescent="0.35">
      <c r="A41" s="193" t="s">
        <v>15</v>
      </c>
      <c r="B41" s="193"/>
      <c r="C41" s="193"/>
      <c r="D41" s="193"/>
      <c r="E41" s="193"/>
      <c r="F41" s="59">
        <f>F36-F40</f>
        <v>5009.1515682103181</v>
      </c>
      <c r="G41" s="5"/>
      <c r="H41" s="5"/>
      <c r="I41" s="5"/>
      <c r="J41" s="19"/>
      <c r="K41" s="19"/>
      <c r="L41" s="19"/>
      <c r="M41" s="19"/>
    </row>
    <row r="42" spans="1:13" ht="15.75" thickTop="1" x14ac:dyDescent="0.25">
      <c r="A42" s="5"/>
      <c r="B42" s="5"/>
      <c r="C42" s="5"/>
      <c r="D42" s="5"/>
      <c r="E42" s="5"/>
      <c r="F42" s="5"/>
      <c r="G42" s="5"/>
      <c r="H42" s="5"/>
      <c r="I42" s="5"/>
      <c r="J42" s="19"/>
      <c r="K42" s="19"/>
      <c r="L42" s="19"/>
      <c r="M42" s="19"/>
    </row>
    <row r="43" spans="1:13" ht="19.5" thickBot="1" x14ac:dyDescent="0.35">
      <c r="A43" s="208" t="s">
        <v>17</v>
      </c>
      <c r="B43" s="209"/>
      <c r="C43" s="209"/>
      <c r="D43" s="207" t="str">
        <f>IF(F41&gt;=0,"wirtschaftlich","unwirtschaftlich")</f>
        <v>wirtschaftlich</v>
      </c>
      <c r="E43" s="207"/>
      <c r="F43" s="209" t="s">
        <v>18</v>
      </c>
      <c r="G43" s="210"/>
      <c r="H43" s="5"/>
      <c r="I43" s="5"/>
      <c r="J43" s="19"/>
      <c r="K43" s="19"/>
      <c r="L43" s="19"/>
      <c r="M43" s="19"/>
    </row>
    <row r="44" spans="1:13" ht="15.75" thickTop="1" x14ac:dyDescent="0.25">
      <c r="A44" s="5"/>
      <c r="B44" s="5"/>
      <c r="C44" s="5"/>
      <c r="D44" s="5"/>
      <c r="E44" s="5"/>
      <c r="F44" s="5"/>
      <c r="G44" s="5"/>
      <c r="H44" s="5"/>
      <c r="I44" s="5"/>
      <c r="J44" s="19"/>
      <c r="K44" s="19"/>
      <c r="L44" s="19"/>
      <c r="M44" s="19"/>
    </row>
    <row r="45" spans="1:13" ht="18.75" x14ac:dyDescent="0.3">
      <c r="A45" s="23" t="s">
        <v>19</v>
      </c>
      <c r="B45" s="5"/>
      <c r="C45" s="5"/>
      <c r="D45" s="5"/>
      <c r="E45" s="5"/>
      <c r="F45" s="5"/>
      <c r="G45" s="5"/>
      <c r="H45" s="5"/>
      <c r="I45" s="5"/>
      <c r="J45" s="19"/>
      <c r="K45" s="19"/>
      <c r="L45" s="19"/>
      <c r="M45" s="19"/>
    </row>
    <row r="46" spans="1:13" ht="18.75" x14ac:dyDescent="0.3">
      <c r="A46" s="23" t="s">
        <v>20</v>
      </c>
      <c r="B46" s="5"/>
      <c r="C46" s="5"/>
      <c r="D46" s="5"/>
      <c r="E46" s="5"/>
      <c r="F46" s="24">
        <f>F36</f>
        <v>13270</v>
      </c>
      <c r="G46" s="5"/>
      <c r="H46" s="5"/>
      <c r="I46" s="5"/>
      <c r="J46" s="19"/>
      <c r="K46" s="19"/>
      <c r="L46" s="19"/>
      <c r="M46" s="19"/>
    </row>
    <row r="47" spans="1:13" ht="18.75" x14ac:dyDescent="0.3">
      <c r="A47" s="23" t="s">
        <v>21</v>
      </c>
      <c r="B47" s="5"/>
      <c r="C47" s="5"/>
      <c r="D47" s="196">
        <f>F40</f>
        <v>8260.8484317896819</v>
      </c>
      <c r="E47" s="197"/>
      <c r="F47" s="23" t="s">
        <v>22</v>
      </c>
      <c r="G47" s="5"/>
      <c r="H47" s="5"/>
      <c r="I47" s="5"/>
      <c r="J47" s="19"/>
      <c r="K47" s="19"/>
      <c r="L47" s="19"/>
      <c r="M47" s="19"/>
    </row>
    <row r="48" spans="1:13" ht="18.75" x14ac:dyDescent="0.3">
      <c r="A48" s="23" t="s">
        <v>23</v>
      </c>
      <c r="B48" s="5"/>
      <c r="C48" s="5"/>
      <c r="D48" s="5"/>
      <c r="E48" s="5"/>
      <c r="F48" s="2">
        <f>F8</f>
        <v>100000</v>
      </c>
      <c r="G48" s="5"/>
      <c r="H48" s="5"/>
      <c r="I48" s="5"/>
      <c r="J48" s="19"/>
      <c r="K48" s="19"/>
      <c r="L48" s="19"/>
      <c r="M48" s="19"/>
    </row>
    <row r="49" spans="1:13" ht="18.75" x14ac:dyDescent="0.3">
      <c r="A49" s="23" t="s">
        <v>24</v>
      </c>
      <c r="B49" s="5"/>
      <c r="C49" s="5"/>
      <c r="D49" s="5"/>
      <c r="E49" s="25">
        <f>F18</f>
        <v>20</v>
      </c>
      <c r="F49" s="23" t="s">
        <v>25</v>
      </c>
      <c r="G49" s="5"/>
      <c r="H49" s="5"/>
      <c r="I49" s="5"/>
      <c r="J49" s="19"/>
      <c r="K49" s="19"/>
      <c r="L49" s="19"/>
      <c r="M49" s="19"/>
    </row>
    <row r="50" spans="1:13" ht="18.75" x14ac:dyDescent="0.3">
      <c r="A50" s="23" t="s">
        <v>211</v>
      </c>
      <c r="B50" s="5"/>
      <c r="C50" s="5"/>
      <c r="D50" s="5"/>
      <c r="E50" s="5"/>
      <c r="F50" s="26">
        <f>F17</f>
        <v>0.04</v>
      </c>
      <c r="G50" s="23" t="s">
        <v>213</v>
      </c>
      <c r="H50" s="5"/>
      <c r="I50" s="5"/>
      <c r="J50" s="19"/>
      <c r="K50" s="19"/>
      <c r="L50" s="19"/>
      <c r="M50" s="19"/>
    </row>
    <row r="51" spans="1:13" ht="18.75" x14ac:dyDescent="0.3">
      <c r="A51" s="23" t="s">
        <v>212</v>
      </c>
      <c r="B51" s="5"/>
      <c r="C51" s="5"/>
      <c r="D51" s="5"/>
      <c r="E51" s="5"/>
      <c r="F51" s="26">
        <f>F16</f>
        <v>0.08</v>
      </c>
      <c r="G51" s="23" t="s">
        <v>26</v>
      </c>
      <c r="H51" s="5"/>
      <c r="I51" s="5"/>
      <c r="J51" s="19"/>
      <c r="K51" s="19"/>
      <c r="L51" s="19"/>
      <c r="M51" s="19"/>
    </row>
    <row r="52" spans="1:13" ht="19.5" thickBot="1" x14ac:dyDescent="0.35">
      <c r="A52" s="23"/>
      <c r="B52" s="5"/>
      <c r="C52" s="5"/>
      <c r="D52" s="5"/>
      <c r="E52" s="5"/>
      <c r="F52" s="27"/>
      <c r="G52" s="23"/>
      <c r="H52" s="5"/>
      <c r="I52" s="5"/>
      <c r="J52" s="19"/>
      <c r="K52" s="19"/>
      <c r="L52" s="19"/>
      <c r="M52" s="19"/>
    </row>
    <row r="53" spans="1:13" ht="21.75" thickBot="1" x14ac:dyDescent="0.4">
      <c r="A53" s="204" t="s">
        <v>27</v>
      </c>
      <c r="B53" s="205"/>
      <c r="C53" s="205"/>
      <c r="D53" s="205"/>
      <c r="E53" s="205"/>
      <c r="F53" s="205"/>
      <c r="G53" s="205"/>
      <c r="H53" s="205"/>
      <c r="I53" s="206"/>
      <c r="J53" s="19"/>
      <c r="K53" s="19"/>
      <c r="L53" s="19"/>
      <c r="M53" s="19"/>
    </row>
    <row r="54" spans="1:13" x14ac:dyDescent="0.25">
      <c r="A54" s="5"/>
      <c r="B54" s="5"/>
      <c r="C54" s="5"/>
      <c r="D54" s="5"/>
      <c r="E54" s="5"/>
      <c r="F54" s="5"/>
      <c r="G54" s="5"/>
      <c r="H54" s="5"/>
      <c r="I54" s="5"/>
      <c r="J54" s="19"/>
      <c r="K54" s="19"/>
      <c r="L54" s="19"/>
      <c r="M54" s="19"/>
    </row>
    <row r="55" spans="1:13" ht="18.75" x14ac:dyDescent="0.3">
      <c r="A55" s="23" t="s">
        <v>28</v>
      </c>
      <c r="B55" s="5"/>
      <c r="C55" s="5"/>
      <c r="D55" s="5"/>
      <c r="E55" s="5"/>
      <c r="F55" s="5"/>
      <c r="G55" s="5"/>
      <c r="H55" s="5"/>
      <c r="I55" s="5"/>
      <c r="J55" s="19"/>
      <c r="K55" s="19"/>
      <c r="L55" s="19"/>
      <c r="M55" s="19"/>
    </row>
    <row r="56" spans="1:13" ht="18.75" x14ac:dyDescent="0.3">
      <c r="A56" s="23" t="s">
        <v>29</v>
      </c>
      <c r="B56" s="23"/>
      <c r="C56" s="23"/>
      <c r="D56" s="23"/>
      <c r="E56" s="23"/>
      <c r="F56" s="23"/>
      <c r="G56" s="5"/>
      <c r="H56" s="5"/>
      <c r="I56" s="5"/>
      <c r="J56" s="19"/>
      <c r="K56" s="19"/>
      <c r="L56" s="19"/>
      <c r="M56" s="19"/>
    </row>
    <row r="57" spans="1:13" ht="18.75" x14ac:dyDescent="0.3">
      <c r="A57" s="23" t="s">
        <v>30</v>
      </c>
      <c r="B57" s="23"/>
      <c r="C57" s="23"/>
      <c r="D57" s="23"/>
      <c r="E57" s="23"/>
      <c r="F57" s="23"/>
      <c r="G57" s="5"/>
      <c r="H57" s="5"/>
      <c r="I57" s="5"/>
      <c r="J57" s="19"/>
      <c r="K57" s="19"/>
      <c r="L57" s="19"/>
      <c r="M57" s="19"/>
    </row>
    <row r="58" spans="1:13" ht="18.75" x14ac:dyDescent="0.3">
      <c r="A58" s="23" t="s">
        <v>32</v>
      </c>
      <c r="B58" s="23"/>
      <c r="C58" s="23"/>
      <c r="D58" s="23"/>
      <c r="E58" s="23"/>
      <c r="F58" s="23"/>
      <c r="G58" s="5"/>
      <c r="H58" s="5"/>
      <c r="I58" s="5"/>
      <c r="J58" s="19"/>
      <c r="K58" s="19"/>
      <c r="L58" s="19"/>
      <c r="M58" s="19"/>
    </row>
    <row r="59" spans="1:13" ht="18.75" x14ac:dyDescent="0.3">
      <c r="A59" s="23" t="s">
        <v>31</v>
      </c>
      <c r="B59" s="23"/>
      <c r="C59" s="23"/>
      <c r="D59" s="23"/>
      <c r="E59" s="23"/>
      <c r="F59" s="23"/>
      <c r="G59" s="5"/>
      <c r="H59" s="5"/>
      <c r="I59" s="5"/>
      <c r="J59" s="19"/>
      <c r="K59" s="19"/>
      <c r="L59" s="19"/>
      <c r="M59" s="19"/>
    </row>
    <row r="60" spans="1:13" ht="18.75" x14ac:dyDescent="0.3">
      <c r="A60" s="23" t="s">
        <v>33</v>
      </c>
      <c r="B60" s="23"/>
      <c r="C60" s="23"/>
      <c r="D60" s="23"/>
      <c r="E60" s="23"/>
      <c r="F60" s="23"/>
      <c r="G60" s="5"/>
      <c r="H60" s="5"/>
      <c r="I60" s="5"/>
      <c r="J60" s="19"/>
      <c r="K60" s="19"/>
      <c r="L60" s="19"/>
      <c r="M60" s="19"/>
    </row>
    <row r="61" spans="1:13" ht="18.75" x14ac:dyDescent="0.3">
      <c r="A61" s="23"/>
      <c r="B61" s="23"/>
      <c r="C61" s="23"/>
      <c r="D61" s="23"/>
      <c r="E61" s="23"/>
      <c r="F61" s="23"/>
      <c r="G61" s="5"/>
      <c r="H61" s="5"/>
      <c r="I61" s="5"/>
      <c r="J61" s="19"/>
      <c r="K61" s="19"/>
      <c r="L61" s="19"/>
      <c r="M61" s="19"/>
    </row>
    <row r="62" spans="1:13" ht="19.5" thickBot="1" x14ac:dyDescent="0.35">
      <c r="A62" s="23" t="s">
        <v>34</v>
      </c>
      <c r="B62" s="23"/>
      <c r="C62" s="23"/>
      <c r="D62" s="23"/>
      <c r="E62" s="23"/>
      <c r="F62" s="23"/>
      <c r="G62" s="5"/>
      <c r="H62" s="5"/>
      <c r="I62" s="5"/>
      <c r="J62" s="19"/>
      <c r="K62" s="19"/>
      <c r="L62" s="19"/>
      <c r="M62" s="19"/>
    </row>
    <row r="63" spans="1:13" ht="19.5" thickBot="1" x14ac:dyDescent="0.35">
      <c r="A63" s="163" t="s">
        <v>42</v>
      </c>
      <c r="B63" s="164"/>
      <c r="C63" s="164"/>
      <c r="D63" s="164"/>
      <c r="E63" s="164"/>
      <c r="F63" s="164"/>
      <c r="G63" s="165"/>
      <c r="H63" s="5"/>
      <c r="I63" s="5"/>
      <c r="J63" s="19"/>
      <c r="K63" s="19"/>
      <c r="L63" s="19"/>
      <c r="M63" s="19"/>
    </row>
    <row r="64" spans="1:13" ht="18.75" x14ac:dyDescent="0.3">
      <c r="A64" s="201" t="s">
        <v>35</v>
      </c>
      <c r="B64" s="201"/>
      <c r="C64" s="201"/>
      <c r="D64" s="201"/>
      <c r="E64" s="201"/>
      <c r="F64" s="201"/>
      <c r="G64" s="61">
        <f>F13</f>
        <v>30000</v>
      </c>
      <c r="H64" s="5"/>
      <c r="I64" s="5"/>
      <c r="J64" s="19"/>
      <c r="K64" s="19"/>
      <c r="L64" s="19"/>
      <c r="M64" s="19"/>
    </row>
    <row r="65" spans="1:13" ht="18.75" x14ac:dyDescent="0.3">
      <c r="A65" s="202" t="s">
        <v>36</v>
      </c>
      <c r="B65" s="202"/>
      <c r="C65" s="202"/>
      <c r="D65" s="202"/>
      <c r="E65" s="202"/>
      <c r="F65" s="202"/>
      <c r="G65" s="62">
        <f>F14</f>
        <v>16730</v>
      </c>
      <c r="H65" s="5"/>
      <c r="I65" s="5"/>
      <c r="J65" s="19"/>
      <c r="K65" s="19"/>
      <c r="L65" s="19"/>
      <c r="M65" s="19"/>
    </row>
    <row r="66" spans="1:13" ht="30.6" customHeight="1" thickBot="1" x14ac:dyDescent="0.35">
      <c r="A66" s="198" t="s">
        <v>37</v>
      </c>
      <c r="B66" s="198"/>
      <c r="C66" s="198"/>
      <c r="D66" s="198"/>
      <c r="E66" s="198"/>
      <c r="F66" s="3"/>
      <c r="G66" s="4"/>
      <c r="H66" s="5"/>
      <c r="I66" s="5"/>
      <c r="J66" s="19"/>
      <c r="K66" s="19"/>
      <c r="L66" s="19"/>
      <c r="M66" s="19"/>
    </row>
    <row r="67" spans="1:13" ht="19.5" thickBot="1" x14ac:dyDescent="0.35">
      <c r="A67" s="203" t="s">
        <v>38</v>
      </c>
      <c r="B67" s="203"/>
      <c r="C67" s="203"/>
      <c r="D67" s="203"/>
      <c r="E67" s="203"/>
      <c r="F67" s="203"/>
      <c r="G67" s="63">
        <f>G64-G65</f>
        <v>13270</v>
      </c>
      <c r="H67" s="5"/>
      <c r="I67" s="5"/>
      <c r="J67" s="19"/>
      <c r="K67" s="19"/>
      <c r="L67" s="19"/>
      <c r="M67" s="19"/>
    </row>
    <row r="68" spans="1:13" ht="19.5" thickBot="1" x14ac:dyDescent="0.35">
      <c r="A68" s="64" t="s">
        <v>39</v>
      </c>
      <c r="B68" s="64"/>
      <c r="C68" s="64"/>
      <c r="D68" s="64"/>
      <c r="E68" s="64"/>
      <c r="F68" s="64"/>
      <c r="G68" s="65">
        <f>D39</f>
        <v>4581.7609153582371</v>
      </c>
      <c r="H68" s="44" t="s">
        <v>217</v>
      </c>
      <c r="I68" s="5"/>
      <c r="J68" s="19"/>
      <c r="K68" s="19"/>
      <c r="L68" s="19"/>
      <c r="M68" s="19"/>
    </row>
    <row r="69" spans="1:13" ht="30.6" customHeight="1" x14ac:dyDescent="0.25">
      <c r="A69" s="199" t="s">
        <v>40</v>
      </c>
      <c r="B69" s="199"/>
      <c r="C69" s="199"/>
      <c r="D69" s="199"/>
      <c r="E69" s="199"/>
      <c r="F69" s="199"/>
      <c r="G69" s="5"/>
      <c r="H69" s="5"/>
      <c r="I69" s="5"/>
      <c r="J69" s="19"/>
      <c r="K69" s="19"/>
      <c r="L69" s="19"/>
      <c r="M69" s="19"/>
    </row>
    <row r="70" spans="1:13" ht="21" customHeight="1" x14ac:dyDescent="0.25">
      <c r="A70" s="199" t="s">
        <v>47</v>
      </c>
      <c r="B70" s="199"/>
      <c r="C70" s="199"/>
      <c r="D70" s="199"/>
      <c r="E70" s="199"/>
      <c r="F70" s="199"/>
      <c r="G70" s="6">
        <f>G67-G68</f>
        <v>8688.239084641762</v>
      </c>
      <c r="H70" s="5"/>
      <c r="I70" s="5"/>
      <c r="J70" s="19"/>
      <c r="K70" s="19"/>
      <c r="L70" s="19"/>
      <c r="M70" s="19"/>
    </row>
    <row r="71" spans="1:13" ht="17.45" customHeight="1" x14ac:dyDescent="0.3">
      <c r="A71" s="202" t="s">
        <v>46</v>
      </c>
      <c r="B71" s="202"/>
      <c r="C71" s="202"/>
      <c r="D71" s="202"/>
      <c r="E71" s="202"/>
      <c r="F71" s="202"/>
      <c r="G71" s="7">
        <v>6000</v>
      </c>
      <c r="H71" s="5"/>
      <c r="I71" s="5"/>
      <c r="J71" s="19"/>
      <c r="K71" s="19"/>
      <c r="L71" s="19"/>
      <c r="M71" s="19"/>
    </row>
    <row r="72" spans="1:13" ht="19.5" thickBot="1" x14ac:dyDescent="0.35">
      <c r="A72" s="200" t="s">
        <v>41</v>
      </c>
      <c r="B72" s="200"/>
      <c r="C72" s="200"/>
      <c r="D72" s="200"/>
      <c r="E72" s="200"/>
      <c r="F72" s="200"/>
      <c r="G72" s="66">
        <f>G70-G71</f>
        <v>2688.239084641762</v>
      </c>
      <c r="H72" s="5"/>
      <c r="I72" s="5"/>
      <c r="J72" s="19"/>
      <c r="K72" s="19"/>
      <c r="L72" s="19"/>
      <c r="M72" s="19"/>
    </row>
    <row r="73" spans="1:13" ht="19.5" thickTop="1" x14ac:dyDescent="0.3">
      <c r="A73" s="23"/>
      <c r="B73" s="23"/>
      <c r="C73" s="23"/>
      <c r="D73" s="23"/>
      <c r="E73" s="23"/>
      <c r="F73" s="23"/>
      <c r="G73" s="5"/>
      <c r="H73" s="5"/>
      <c r="I73" s="5"/>
      <c r="J73" s="19"/>
      <c r="K73" s="19"/>
      <c r="L73" s="19"/>
      <c r="M73" s="19"/>
    </row>
    <row r="74" spans="1:13" ht="18.75" x14ac:dyDescent="0.3">
      <c r="A74" s="23" t="s">
        <v>43</v>
      </c>
      <c r="B74" s="23"/>
      <c r="C74" s="23"/>
      <c r="D74" s="23"/>
      <c r="E74" s="23"/>
      <c r="F74" s="23"/>
      <c r="G74" s="5"/>
      <c r="H74" s="5"/>
      <c r="I74" s="5"/>
      <c r="J74" s="19"/>
      <c r="K74" s="19"/>
      <c r="L74" s="19"/>
      <c r="M74" s="19"/>
    </row>
    <row r="75" spans="1:13" ht="18.75" x14ac:dyDescent="0.3">
      <c r="A75" s="23" t="s">
        <v>236</v>
      </c>
      <c r="B75" s="23"/>
      <c r="C75" s="23"/>
      <c r="D75" s="23"/>
      <c r="E75" s="23"/>
      <c r="F75" s="23"/>
      <c r="G75" s="5"/>
      <c r="H75" s="5"/>
      <c r="I75" s="5"/>
      <c r="J75" s="19"/>
      <c r="K75" s="19"/>
      <c r="L75" s="19"/>
      <c r="M75" s="19"/>
    </row>
    <row r="76" spans="1:13" ht="18.75" x14ac:dyDescent="0.3">
      <c r="A76" s="23"/>
      <c r="B76" s="23"/>
      <c r="C76" s="23"/>
      <c r="D76" s="23"/>
      <c r="E76" s="23"/>
      <c r="F76" s="23"/>
      <c r="G76" s="5"/>
      <c r="H76" s="5"/>
      <c r="I76" s="5"/>
      <c r="J76" s="19"/>
      <c r="K76" s="19"/>
      <c r="L76" s="19"/>
      <c r="M76" s="19"/>
    </row>
    <row r="77" spans="1:13" ht="18.75" x14ac:dyDescent="0.3">
      <c r="A77" s="23" t="s">
        <v>44</v>
      </c>
      <c r="B77" s="23"/>
      <c r="C77" s="23"/>
      <c r="D77" s="23"/>
      <c r="E77" s="23"/>
      <c r="F77" s="23"/>
      <c r="G77" s="5"/>
      <c r="H77" s="5"/>
      <c r="I77" s="5"/>
      <c r="J77" s="19"/>
      <c r="K77" s="19"/>
      <c r="L77" s="19"/>
      <c r="M77" s="19"/>
    </row>
    <row r="78" spans="1:13" ht="18.75" x14ac:dyDescent="0.3">
      <c r="A78" s="23" t="s">
        <v>95</v>
      </c>
      <c r="B78" s="23"/>
      <c r="C78" s="23"/>
      <c r="D78" s="23"/>
      <c r="E78" s="23"/>
      <c r="F78" s="23"/>
      <c r="G78" s="5"/>
      <c r="H78" s="5"/>
      <c r="I78" s="5"/>
      <c r="J78" s="19"/>
      <c r="K78" s="19"/>
      <c r="L78" s="19"/>
      <c r="M78" s="19"/>
    </row>
    <row r="79" spans="1:13" ht="18.75" x14ac:dyDescent="0.3">
      <c r="A79" s="23" t="s">
        <v>45</v>
      </c>
      <c r="B79" s="5"/>
      <c r="C79" s="5"/>
      <c r="D79" s="5"/>
      <c r="E79" s="5"/>
      <c r="F79" s="5"/>
      <c r="G79" s="5"/>
      <c r="H79" s="5"/>
      <c r="I79" s="5"/>
      <c r="J79" s="19"/>
      <c r="K79" s="19"/>
      <c r="L79" s="19"/>
      <c r="M79" s="19"/>
    </row>
    <row r="80" spans="1:13" x14ac:dyDescent="0.25">
      <c r="A80" s="5"/>
      <c r="B80" s="5"/>
      <c r="C80" s="5"/>
      <c r="D80" s="5"/>
      <c r="E80" s="5"/>
      <c r="F80" s="5"/>
      <c r="G80" s="5"/>
      <c r="H80" s="5"/>
      <c r="I80" s="5"/>
      <c r="J80" s="19"/>
      <c r="K80" s="19"/>
      <c r="L80" s="19"/>
      <c r="M80" s="19"/>
    </row>
    <row r="81" spans="1:13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3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</row>
    <row r="84" spans="1:13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1:13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1:13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1:13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</sheetData>
  <mergeCells count="49">
    <mergeCell ref="A71:F71"/>
    <mergeCell ref="A72:F72"/>
    <mergeCell ref="A2:I2"/>
    <mergeCell ref="A64:F64"/>
    <mergeCell ref="A65:F65"/>
    <mergeCell ref="A66:E66"/>
    <mergeCell ref="A67:F67"/>
    <mergeCell ref="A69:F69"/>
    <mergeCell ref="A70:F70"/>
    <mergeCell ref="A43:C43"/>
    <mergeCell ref="D43:E43"/>
    <mergeCell ref="F43:G43"/>
    <mergeCell ref="D47:E47"/>
    <mergeCell ref="A53:I53"/>
    <mergeCell ref="A63:G63"/>
    <mergeCell ref="A36:E36"/>
    <mergeCell ref="A37:E37"/>
    <mergeCell ref="A38:C38"/>
    <mergeCell ref="A39:C39"/>
    <mergeCell ref="A40:E40"/>
    <mergeCell ref="A41:E41"/>
    <mergeCell ref="A28:C28"/>
    <mergeCell ref="E28:F28"/>
    <mergeCell ref="A29:C29"/>
    <mergeCell ref="E29:F29"/>
    <mergeCell ref="A30:C30"/>
    <mergeCell ref="E30:F30"/>
    <mergeCell ref="A25:C25"/>
    <mergeCell ref="E25:F25"/>
    <mergeCell ref="A26:C26"/>
    <mergeCell ref="E26:F26"/>
    <mergeCell ref="A27:C27"/>
    <mergeCell ref="E27:F27"/>
    <mergeCell ref="A24:F24"/>
    <mergeCell ref="A11:E11"/>
    <mergeCell ref="A12:E12"/>
    <mergeCell ref="A13:E13"/>
    <mergeCell ref="A14:E14"/>
    <mergeCell ref="A16:E16"/>
    <mergeCell ref="A17:E17"/>
    <mergeCell ref="A18:E18"/>
    <mergeCell ref="A20:F20"/>
    <mergeCell ref="A23:I23"/>
    <mergeCell ref="G14:I14"/>
    <mergeCell ref="A15:E15"/>
    <mergeCell ref="A7:F7"/>
    <mergeCell ref="A8:E8"/>
    <mergeCell ref="A9:E9"/>
    <mergeCell ref="A10:E10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&amp;F</oddHeader>
    <oddFooter>&amp;CSeite 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"/>
  <sheetViews>
    <sheetView topLeftCell="A16" workbookViewId="0">
      <selection activeCell="I8" sqref="I8"/>
    </sheetView>
  </sheetViews>
  <sheetFormatPr baseColWidth="10" defaultRowHeight="15" x14ac:dyDescent="0.25"/>
  <cols>
    <col min="3" max="3" width="13.28515625" customWidth="1"/>
    <col min="4" max="4" width="18.7109375" customWidth="1"/>
    <col min="6" max="6" width="18.28515625" customWidth="1"/>
    <col min="7" max="7" width="16.5703125" customWidth="1"/>
    <col min="9" max="9" width="13.85546875" customWidth="1"/>
  </cols>
  <sheetData>
    <row r="1" spans="1:13" ht="19.5" thickBot="1" x14ac:dyDescent="0.35">
      <c r="A1" s="68" t="s">
        <v>237</v>
      </c>
      <c r="B1" s="69"/>
      <c r="C1" s="69"/>
      <c r="D1" s="69"/>
      <c r="E1" s="69"/>
      <c r="F1" s="69"/>
      <c r="G1" s="69"/>
      <c r="H1" s="69"/>
      <c r="I1" s="70"/>
      <c r="J1" s="19"/>
      <c r="K1" s="19"/>
      <c r="L1" s="19"/>
      <c r="M1" s="19"/>
    </row>
    <row r="2" spans="1:13" ht="19.5" thickBot="1" x14ac:dyDescent="0.35">
      <c r="A2" s="163" t="s">
        <v>295</v>
      </c>
      <c r="B2" s="164"/>
      <c r="C2" s="164"/>
      <c r="D2" s="164"/>
      <c r="E2" s="164"/>
      <c r="F2" s="164"/>
      <c r="G2" s="164"/>
      <c r="H2" s="164"/>
      <c r="I2" s="165"/>
      <c r="J2" s="19"/>
      <c r="K2" s="19"/>
      <c r="L2" s="19"/>
      <c r="M2" s="19"/>
    </row>
    <row r="3" spans="1:13" x14ac:dyDescent="0.25">
      <c r="A3" s="180" t="s">
        <v>301</v>
      </c>
      <c r="B3" s="180"/>
      <c r="C3" s="180"/>
      <c r="D3" s="180"/>
      <c r="E3" s="180"/>
      <c r="F3" s="180"/>
      <c r="G3" s="180"/>
      <c r="H3" s="180"/>
      <c r="I3" s="180"/>
      <c r="J3" s="19"/>
      <c r="K3" s="19"/>
      <c r="L3" s="19"/>
      <c r="M3" s="19"/>
    </row>
    <row r="4" spans="1:13" x14ac:dyDescent="0.25">
      <c r="A4" s="5" t="s">
        <v>189</v>
      </c>
      <c r="B4" s="5"/>
      <c r="C4" s="5"/>
      <c r="D4" s="5"/>
      <c r="E4" s="5"/>
      <c r="F4" s="5"/>
      <c r="G4" s="5"/>
      <c r="H4" s="5"/>
      <c r="I4" s="5"/>
      <c r="J4" s="19"/>
      <c r="K4" s="19"/>
      <c r="L4" s="19"/>
      <c r="M4" s="19"/>
    </row>
    <row r="5" spans="1:13" x14ac:dyDescent="0.25">
      <c r="A5" s="5" t="s">
        <v>158</v>
      </c>
      <c r="B5" s="5"/>
      <c r="C5" s="5"/>
      <c r="D5" s="5"/>
      <c r="E5" s="5"/>
      <c r="F5" s="5"/>
      <c r="G5" s="5"/>
      <c r="H5" s="5"/>
      <c r="I5" s="5"/>
      <c r="J5" s="19"/>
      <c r="K5" s="19"/>
      <c r="L5" s="19"/>
      <c r="M5" s="19"/>
    </row>
    <row r="6" spans="1:13" ht="15.75" thickBot="1" x14ac:dyDescent="0.3">
      <c r="A6" s="5"/>
      <c r="B6" s="5"/>
      <c r="C6" s="5"/>
      <c r="D6" s="5"/>
      <c r="E6" s="5"/>
      <c r="F6" s="5"/>
      <c r="G6" s="5"/>
      <c r="H6" s="5"/>
      <c r="I6" s="5"/>
      <c r="J6" s="19"/>
      <c r="K6" s="19"/>
      <c r="L6" s="19"/>
      <c r="M6" s="19"/>
    </row>
    <row r="7" spans="1:13" ht="21.75" thickBot="1" x14ac:dyDescent="0.3">
      <c r="A7" s="229" t="s">
        <v>200</v>
      </c>
      <c r="B7" s="230"/>
      <c r="C7" s="230"/>
      <c r="D7" s="230"/>
      <c r="E7" s="230"/>
      <c r="F7" s="231"/>
      <c r="G7" s="5"/>
      <c r="H7" s="5"/>
      <c r="I7" s="5"/>
      <c r="J7" s="19"/>
      <c r="K7" s="19"/>
      <c r="L7" s="19"/>
      <c r="M7" s="19"/>
    </row>
    <row r="8" spans="1:13" ht="18.75" x14ac:dyDescent="0.3">
      <c r="A8" s="232" t="s">
        <v>4</v>
      </c>
      <c r="B8" s="232"/>
      <c r="C8" s="232"/>
      <c r="D8" s="232"/>
      <c r="E8" s="232"/>
      <c r="F8" s="18"/>
      <c r="G8" s="5"/>
      <c r="H8" s="5"/>
      <c r="I8" s="5"/>
      <c r="J8" s="19"/>
      <c r="K8" s="19"/>
      <c r="L8" s="19"/>
      <c r="M8" s="19"/>
    </row>
    <row r="9" spans="1:13" ht="18.75" x14ac:dyDescent="0.3">
      <c r="A9" s="237" t="s">
        <v>191</v>
      </c>
      <c r="B9" s="237"/>
      <c r="C9" s="237"/>
      <c r="D9" s="237"/>
      <c r="E9" s="237"/>
      <c r="F9" s="28" t="s">
        <v>192</v>
      </c>
      <c r="G9" s="32" t="s">
        <v>196</v>
      </c>
      <c r="H9" s="5"/>
      <c r="I9" s="5"/>
      <c r="J9" s="19"/>
      <c r="K9" s="19"/>
      <c r="L9" s="19"/>
      <c r="M9" s="19"/>
    </row>
    <row r="10" spans="1:13" ht="18.75" x14ac:dyDescent="0.25">
      <c r="A10" s="233" t="s">
        <v>193</v>
      </c>
      <c r="B10" s="233"/>
      <c r="C10" s="233"/>
      <c r="D10" s="233"/>
      <c r="E10" s="233"/>
      <c r="F10" s="34"/>
      <c r="G10" s="30">
        <f>F8*F10</f>
        <v>0</v>
      </c>
      <c r="H10" s="5"/>
      <c r="I10" s="5"/>
      <c r="J10" s="19"/>
      <c r="K10" s="19"/>
      <c r="L10" s="19"/>
      <c r="M10" s="19"/>
    </row>
    <row r="11" spans="1:13" ht="19.5" thickBot="1" x14ac:dyDescent="0.35">
      <c r="A11" s="238" t="s">
        <v>194</v>
      </c>
      <c r="B11" s="238"/>
      <c r="C11" s="238"/>
      <c r="D11" s="238"/>
      <c r="E11" s="238"/>
      <c r="F11" s="35"/>
      <c r="G11" s="30">
        <f>F8*F11</f>
        <v>0</v>
      </c>
      <c r="H11" s="5"/>
      <c r="I11" s="5"/>
      <c r="J11" s="19"/>
      <c r="K11" s="19"/>
      <c r="L11" s="19"/>
      <c r="M11" s="19"/>
    </row>
    <row r="12" spans="1:13" ht="19.5" thickBot="1" x14ac:dyDescent="0.35">
      <c r="A12" s="239" t="s">
        <v>195</v>
      </c>
      <c r="B12" s="239"/>
      <c r="C12" s="239"/>
      <c r="D12" s="239"/>
      <c r="E12" s="239"/>
      <c r="F12" s="29">
        <f>SUM(F10:F11)</f>
        <v>0</v>
      </c>
      <c r="G12" s="31">
        <f>SUM(G10:G11)</f>
        <v>0</v>
      </c>
      <c r="H12" s="36" t="str">
        <f>IF((F8-G12)=0,"OK","Abstimmung")</f>
        <v>OK</v>
      </c>
      <c r="I12" s="5"/>
      <c r="J12" s="19"/>
      <c r="K12" s="19"/>
      <c r="L12" s="19"/>
      <c r="M12" s="19"/>
    </row>
    <row r="13" spans="1:13" ht="19.5" thickTop="1" x14ac:dyDescent="0.3">
      <c r="A13" s="233" t="s">
        <v>5</v>
      </c>
      <c r="B13" s="233"/>
      <c r="C13" s="233"/>
      <c r="D13" s="233"/>
      <c r="E13" s="233"/>
      <c r="F13" s="1"/>
      <c r="G13" s="20" t="s">
        <v>11</v>
      </c>
      <c r="H13" s="21"/>
      <c r="I13" s="22"/>
      <c r="J13" s="19"/>
      <c r="K13" s="19"/>
      <c r="L13" s="19"/>
      <c r="M13" s="19"/>
    </row>
    <row r="14" spans="1:13" ht="33" customHeight="1" x14ac:dyDescent="0.25">
      <c r="A14" s="191" t="s">
        <v>6</v>
      </c>
      <c r="B14" s="191"/>
      <c r="C14" s="191"/>
      <c r="D14" s="191"/>
      <c r="E14" s="191"/>
      <c r="F14" s="8"/>
      <c r="G14" s="234" t="s">
        <v>12</v>
      </c>
      <c r="H14" s="235"/>
      <c r="I14" s="236"/>
      <c r="J14" s="19"/>
      <c r="K14" s="19"/>
      <c r="L14" s="19"/>
      <c r="M14" s="19"/>
    </row>
    <row r="15" spans="1:13" ht="33" customHeight="1" x14ac:dyDescent="0.25">
      <c r="A15" s="191" t="s">
        <v>197</v>
      </c>
      <c r="B15" s="191"/>
      <c r="C15" s="191"/>
      <c r="D15" s="191"/>
      <c r="E15" s="191"/>
      <c r="F15" s="8"/>
      <c r="G15" s="33"/>
      <c r="H15" s="33"/>
      <c r="I15" s="33"/>
      <c r="J15" s="19"/>
      <c r="K15" s="19"/>
      <c r="L15" s="19"/>
      <c r="M15" s="19"/>
    </row>
    <row r="16" spans="1:13" ht="33" customHeight="1" x14ac:dyDescent="0.25">
      <c r="A16" s="191" t="s">
        <v>198</v>
      </c>
      <c r="B16" s="191"/>
      <c r="C16" s="191"/>
      <c r="D16" s="191"/>
      <c r="E16" s="191"/>
      <c r="F16" s="42">
        <f>G16</f>
        <v>0</v>
      </c>
      <c r="G16" s="41"/>
      <c r="H16" s="33"/>
      <c r="I16" s="33"/>
      <c r="J16" s="19"/>
      <c r="K16" s="19"/>
      <c r="L16" s="19"/>
      <c r="M16" s="19"/>
    </row>
    <row r="17" spans="1:13" ht="30" customHeight="1" x14ac:dyDescent="0.25">
      <c r="A17" s="191" t="s">
        <v>199</v>
      </c>
      <c r="B17" s="191"/>
      <c r="C17" s="191"/>
      <c r="D17" s="191"/>
      <c r="E17" s="191"/>
      <c r="F17" s="42">
        <f>G17</f>
        <v>0</v>
      </c>
      <c r="G17" s="41"/>
      <c r="H17" s="5"/>
      <c r="I17" s="5"/>
      <c r="J17" s="19"/>
      <c r="K17" s="19"/>
      <c r="L17" s="19"/>
      <c r="M17" s="19"/>
    </row>
    <row r="18" spans="1:13" ht="18.75" x14ac:dyDescent="0.25">
      <c r="A18" s="191" t="s">
        <v>8</v>
      </c>
      <c r="B18" s="191"/>
      <c r="C18" s="191"/>
      <c r="D18" s="191"/>
      <c r="E18" s="191"/>
      <c r="F18" s="8"/>
      <c r="G18" s="5"/>
      <c r="H18" s="5"/>
      <c r="I18" s="5"/>
      <c r="J18" s="19"/>
      <c r="K18" s="19"/>
      <c r="L18" s="19"/>
      <c r="M18" s="19"/>
    </row>
    <row r="19" spans="1:13" ht="15.75" thickBot="1" x14ac:dyDescent="0.3">
      <c r="A19" s="5"/>
      <c r="B19" s="5"/>
      <c r="C19" s="5"/>
      <c r="D19" s="5"/>
      <c r="E19" s="5"/>
      <c r="F19" s="5"/>
      <c r="G19" s="5"/>
      <c r="H19" s="5"/>
      <c r="I19" s="5"/>
      <c r="J19" s="19"/>
      <c r="K19" s="19"/>
      <c r="L19" s="19"/>
      <c r="M19" s="19"/>
    </row>
    <row r="20" spans="1:13" ht="19.5" thickBot="1" x14ac:dyDescent="0.3">
      <c r="A20" s="212" t="s">
        <v>159</v>
      </c>
      <c r="B20" s="213"/>
      <c r="C20" s="213"/>
      <c r="D20" s="213"/>
      <c r="E20" s="213"/>
      <c r="F20" s="214"/>
      <c r="G20" s="5"/>
      <c r="H20" s="5"/>
      <c r="I20" s="5"/>
      <c r="J20" s="19"/>
      <c r="K20" s="19"/>
      <c r="L20" s="19"/>
      <c r="M20" s="19"/>
    </row>
    <row r="21" spans="1:13" x14ac:dyDescent="0.25">
      <c r="A21" s="5" t="s">
        <v>190</v>
      </c>
      <c r="B21" s="5"/>
      <c r="C21" s="5"/>
      <c r="D21" s="5"/>
      <c r="E21" s="5"/>
      <c r="F21" s="5"/>
      <c r="G21" s="5"/>
      <c r="H21" s="5"/>
      <c r="I21" s="5"/>
      <c r="J21" s="19"/>
      <c r="K21" s="19"/>
      <c r="L21" s="19"/>
      <c r="M21" s="19"/>
    </row>
    <row r="22" spans="1:13" ht="15.75" thickBot="1" x14ac:dyDescent="0.3">
      <c r="A22" s="5"/>
      <c r="B22" s="5"/>
      <c r="C22" s="5"/>
      <c r="D22" s="5"/>
      <c r="E22" s="5"/>
      <c r="F22" s="5"/>
      <c r="G22" s="5"/>
      <c r="H22" s="5"/>
      <c r="I22" s="5"/>
      <c r="J22" s="19"/>
      <c r="K22" s="19"/>
      <c r="L22" s="19"/>
      <c r="M22" s="19"/>
    </row>
    <row r="23" spans="1:13" ht="21.75" thickBot="1" x14ac:dyDescent="0.4">
      <c r="A23" s="204" t="s">
        <v>16</v>
      </c>
      <c r="B23" s="205"/>
      <c r="C23" s="205"/>
      <c r="D23" s="205"/>
      <c r="E23" s="205"/>
      <c r="F23" s="205"/>
      <c r="G23" s="205"/>
      <c r="H23" s="205"/>
      <c r="I23" s="206"/>
      <c r="J23" s="19"/>
      <c r="K23" s="19"/>
      <c r="L23" s="19"/>
      <c r="M23" s="19"/>
    </row>
    <row r="24" spans="1:13" ht="21" x14ac:dyDescent="0.35">
      <c r="A24" s="194" t="s">
        <v>210</v>
      </c>
      <c r="B24" s="194"/>
      <c r="C24" s="194"/>
      <c r="D24" s="194"/>
      <c r="E24" s="194"/>
      <c r="F24" s="194"/>
      <c r="G24" s="40"/>
      <c r="H24" s="40"/>
      <c r="I24" s="40"/>
      <c r="J24" s="19"/>
      <c r="K24" s="19"/>
      <c r="L24" s="19"/>
      <c r="M24" s="19"/>
    </row>
    <row r="25" spans="1:13" ht="21" x14ac:dyDescent="0.35">
      <c r="A25" s="216" t="s">
        <v>243</v>
      </c>
      <c r="B25" s="216"/>
      <c r="C25" s="216"/>
      <c r="D25" s="39">
        <f>1+F17</f>
        <v>1</v>
      </c>
      <c r="E25" s="195" t="s">
        <v>208</v>
      </c>
      <c r="F25" s="195"/>
      <c r="G25" s="40"/>
      <c r="H25" s="40"/>
      <c r="I25" s="40"/>
      <c r="J25" s="19"/>
      <c r="K25" s="19"/>
      <c r="L25" s="19"/>
      <c r="M25" s="19"/>
    </row>
    <row r="26" spans="1:13" ht="21" x14ac:dyDescent="0.35">
      <c r="A26" s="217" t="s">
        <v>244</v>
      </c>
      <c r="B26" s="217"/>
      <c r="C26" s="217"/>
      <c r="D26" s="37">
        <f>1+F16</f>
        <v>1</v>
      </c>
      <c r="E26" s="195" t="s">
        <v>209</v>
      </c>
      <c r="F26" s="195"/>
      <c r="G26" s="40"/>
      <c r="H26" s="40"/>
      <c r="I26" s="40"/>
      <c r="J26" s="19"/>
      <c r="K26" s="19"/>
      <c r="L26" s="19"/>
      <c r="M26" s="19"/>
    </row>
    <row r="27" spans="1:13" ht="21" x14ac:dyDescent="0.35">
      <c r="A27" s="217" t="s">
        <v>245</v>
      </c>
      <c r="B27" s="217"/>
      <c r="C27" s="217"/>
      <c r="D27" s="38" t="e">
        <f>(D26^F15*(D26-1))/((D26^F15)-1)</f>
        <v>#DIV/0!</v>
      </c>
      <c r="E27" s="195" t="s">
        <v>204</v>
      </c>
      <c r="F27" s="195"/>
      <c r="G27" s="40"/>
      <c r="H27" s="40"/>
      <c r="I27" s="40"/>
      <c r="J27" s="19"/>
      <c r="K27" s="19"/>
      <c r="L27" s="19"/>
      <c r="M27" s="19"/>
    </row>
    <row r="28" spans="1:13" ht="21" x14ac:dyDescent="0.35">
      <c r="A28" s="217" t="s">
        <v>246</v>
      </c>
      <c r="B28" s="217"/>
      <c r="C28" s="217"/>
      <c r="D28" s="38" t="e">
        <f>(D25^F18*(D25-1))/((D25^F18)-1)</f>
        <v>#DIV/0!</v>
      </c>
      <c r="E28" s="195" t="s">
        <v>203</v>
      </c>
      <c r="F28" s="195"/>
      <c r="G28" s="40"/>
      <c r="H28" s="40"/>
      <c r="I28" s="40"/>
      <c r="J28" s="19"/>
      <c r="K28" s="19"/>
      <c r="L28" s="19"/>
      <c r="M28" s="19"/>
    </row>
    <row r="29" spans="1:13" ht="21" x14ac:dyDescent="0.35">
      <c r="A29" s="217" t="s">
        <v>247</v>
      </c>
      <c r="B29" s="217"/>
      <c r="C29" s="217"/>
      <c r="D29" s="51" t="e">
        <f>((D25^F15)-1)/((D25^F15)*(D25-1))</f>
        <v>#DIV/0!</v>
      </c>
      <c r="E29" s="195" t="s">
        <v>248</v>
      </c>
      <c r="F29" s="195"/>
      <c r="G29" s="40"/>
      <c r="H29" s="40"/>
      <c r="I29" s="40"/>
      <c r="J29" s="19"/>
      <c r="K29" s="19"/>
      <c r="L29" s="19"/>
      <c r="M29" s="19"/>
    </row>
    <row r="30" spans="1:13" ht="21" x14ac:dyDescent="0.35">
      <c r="A30" s="217"/>
      <c r="B30" s="217"/>
      <c r="C30" s="217"/>
      <c r="D30" s="38"/>
      <c r="E30" s="195"/>
      <c r="F30" s="195"/>
      <c r="G30" s="40"/>
      <c r="H30" s="40"/>
      <c r="I30" s="40"/>
      <c r="J30" s="19"/>
      <c r="K30" s="19"/>
      <c r="L30" s="19"/>
      <c r="M30" s="19"/>
    </row>
    <row r="31" spans="1:13" ht="21" x14ac:dyDescent="0.35">
      <c r="A31" s="40" t="s">
        <v>250</v>
      </c>
      <c r="B31" s="40"/>
      <c r="C31" s="40"/>
      <c r="D31" s="40"/>
      <c r="E31" s="40"/>
      <c r="F31" s="40"/>
      <c r="G31" s="40"/>
      <c r="H31" s="40"/>
      <c r="I31" s="40"/>
      <c r="J31" s="19"/>
      <c r="K31" s="19"/>
      <c r="L31" s="19"/>
      <c r="M31" s="19"/>
    </row>
    <row r="32" spans="1:13" ht="21" x14ac:dyDescent="0.35">
      <c r="A32" s="53" t="s">
        <v>251</v>
      </c>
      <c r="B32" s="54"/>
      <c r="C32" s="55"/>
      <c r="D32" s="52" t="e">
        <f>G11*D27</f>
        <v>#DIV/0!</v>
      </c>
      <c r="E32" s="40" t="s">
        <v>252</v>
      </c>
      <c r="F32" s="40"/>
      <c r="G32" s="40"/>
      <c r="H32" s="40"/>
      <c r="I32" s="40"/>
      <c r="J32" s="19"/>
      <c r="K32" s="19"/>
      <c r="L32" s="19"/>
      <c r="M32" s="19"/>
    </row>
    <row r="33" spans="1:13" ht="21" x14ac:dyDescent="0.35">
      <c r="A33" s="53" t="s">
        <v>9</v>
      </c>
      <c r="B33" s="54"/>
      <c r="C33" s="55"/>
      <c r="D33" s="52" t="e">
        <f>D32*D29</f>
        <v>#DIV/0!</v>
      </c>
      <c r="E33" s="40"/>
      <c r="F33" s="40"/>
      <c r="G33" s="40"/>
      <c r="H33" s="40"/>
      <c r="I33" s="40"/>
      <c r="J33" s="19"/>
      <c r="K33" s="19"/>
      <c r="L33" s="19"/>
      <c r="M33" s="19"/>
    </row>
    <row r="34" spans="1:13" ht="21" x14ac:dyDescent="0.35">
      <c r="A34" s="53" t="s">
        <v>253</v>
      </c>
      <c r="B34" s="54"/>
      <c r="C34" s="55"/>
      <c r="D34" s="52" t="e">
        <f>D33*D28</f>
        <v>#DIV/0!</v>
      </c>
      <c r="E34" s="40"/>
      <c r="F34" s="40"/>
      <c r="G34" s="40"/>
      <c r="H34" s="40"/>
      <c r="I34" s="40"/>
      <c r="J34" s="19"/>
      <c r="K34" s="19"/>
      <c r="L34" s="19"/>
      <c r="M34" s="19"/>
    </row>
    <row r="35" spans="1:13" x14ac:dyDescent="0.25">
      <c r="A35" s="5"/>
      <c r="B35" s="5"/>
      <c r="C35" s="5"/>
      <c r="D35" s="5"/>
      <c r="E35" s="5"/>
      <c r="F35" s="5"/>
      <c r="G35" s="5"/>
      <c r="H35" s="5"/>
      <c r="I35" s="5"/>
      <c r="J35" s="19"/>
      <c r="K35" s="19"/>
      <c r="L35" s="19"/>
      <c r="M35" s="19"/>
    </row>
    <row r="36" spans="1:13" ht="18.75" x14ac:dyDescent="0.3">
      <c r="A36" s="218" t="s">
        <v>13</v>
      </c>
      <c r="B36" s="218"/>
      <c r="C36" s="218"/>
      <c r="D36" s="218"/>
      <c r="E36" s="218"/>
      <c r="F36" s="60">
        <f>F13-F14</f>
        <v>0</v>
      </c>
      <c r="G36" s="5"/>
      <c r="H36" s="5"/>
      <c r="I36" s="5"/>
      <c r="J36" s="19"/>
      <c r="K36" s="19"/>
      <c r="L36" s="19"/>
      <c r="M36" s="19"/>
    </row>
    <row r="37" spans="1:13" ht="18.75" x14ac:dyDescent="0.3">
      <c r="A37" s="219" t="s">
        <v>99</v>
      </c>
      <c r="B37" s="220"/>
      <c r="C37" s="220"/>
      <c r="D37" s="220"/>
      <c r="E37" s="221"/>
      <c r="F37" s="5"/>
      <c r="G37" s="5"/>
      <c r="H37" s="5"/>
      <c r="I37" s="5"/>
      <c r="J37" s="19"/>
      <c r="K37" s="19"/>
      <c r="L37" s="19"/>
      <c r="M37" s="19"/>
    </row>
    <row r="38" spans="1:13" ht="18.75" x14ac:dyDescent="0.3">
      <c r="A38" s="215" t="s">
        <v>234</v>
      </c>
      <c r="B38" s="215"/>
      <c r="C38" s="215"/>
      <c r="D38" s="56" t="e">
        <f>D28*G10</f>
        <v>#DIV/0!</v>
      </c>
      <c r="E38" s="5" t="s">
        <v>254</v>
      </c>
      <c r="F38" s="5"/>
      <c r="G38" s="5"/>
      <c r="H38" s="5"/>
      <c r="I38" s="5"/>
      <c r="J38" s="19"/>
      <c r="K38" s="19"/>
      <c r="L38" s="19"/>
      <c r="M38" s="19"/>
    </row>
    <row r="39" spans="1:13" ht="18.75" x14ac:dyDescent="0.3">
      <c r="A39" s="211" t="s">
        <v>249</v>
      </c>
      <c r="B39" s="211"/>
      <c r="C39" s="211"/>
      <c r="D39" s="57" t="e">
        <f>G11*D27*D29*D28</f>
        <v>#DIV/0!</v>
      </c>
      <c r="E39" s="5" t="s">
        <v>255</v>
      </c>
      <c r="F39" s="5"/>
      <c r="G39" s="5"/>
      <c r="H39" s="5"/>
      <c r="I39" s="5"/>
      <c r="J39" s="19"/>
      <c r="K39" s="19"/>
      <c r="L39" s="19"/>
      <c r="M39" s="19"/>
    </row>
    <row r="40" spans="1:13" ht="19.5" thickBot="1" x14ac:dyDescent="0.35">
      <c r="A40" s="192" t="s">
        <v>207</v>
      </c>
      <c r="B40" s="192"/>
      <c r="C40" s="192"/>
      <c r="D40" s="192"/>
      <c r="E40" s="192"/>
      <c r="F40" s="58" t="e">
        <f>SUM(D38:D39)</f>
        <v>#DIV/0!</v>
      </c>
      <c r="G40" s="5"/>
      <c r="H40" s="5"/>
      <c r="I40" s="5"/>
      <c r="J40" s="19"/>
      <c r="K40" s="19"/>
      <c r="L40" s="19"/>
      <c r="M40" s="19"/>
    </row>
    <row r="41" spans="1:13" ht="19.5" thickBot="1" x14ac:dyDescent="0.35">
      <c r="A41" s="193" t="s">
        <v>15</v>
      </c>
      <c r="B41" s="193"/>
      <c r="C41" s="193"/>
      <c r="D41" s="193"/>
      <c r="E41" s="193"/>
      <c r="F41" s="59" t="e">
        <f>F36-F40</f>
        <v>#DIV/0!</v>
      </c>
      <c r="G41" s="5"/>
      <c r="H41" s="5"/>
      <c r="I41" s="5"/>
      <c r="J41" s="19"/>
      <c r="K41" s="19"/>
      <c r="L41" s="19"/>
      <c r="M41" s="19"/>
    </row>
    <row r="42" spans="1:13" ht="15.75" thickTop="1" x14ac:dyDescent="0.25">
      <c r="A42" s="5"/>
      <c r="B42" s="5"/>
      <c r="C42" s="5"/>
      <c r="D42" s="5"/>
      <c r="E42" s="5"/>
      <c r="F42" s="5"/>
      <c r="G42" s="5"/>
      <c r="H42" s="5"/>
      <c r="I42" s="5"/>
      <c r="J42" s="19"/>
      <c r="K42" s="19"/>
      <c r="L42" s="19"/>
      <c r="M42" s="19"/>
    </row>
    <row r="43" spans="1:13" ht="19.5" thickBot="1" x14ac:dyDescent="0.35">
      <c r="A43" s="208" t="s">
        <v>17</v>
      </c>
      <c r="B43" s="209"/>
      <c r="C43" s="209"/>
      <c r="D43" s="207" t="e">
        <f>IF(F41&gt;=0,"wirtschaftlich","unwirtschaftlich")</f>
        <v>#DIV/0!</v>
      </c>
      <c r="E43" s="207"/>
      <c r="F43" s="209" t="s">
        <v>18</v>
      </c>
      <c r="G43" s="210"/>
      <c r="H43" s="5"/>
      <c r="I43" s="5"/>
      <c r="J43" s="19"/>
      <c r="K43" s="19"/>
      <c r="L43" s="19"/>
      <c r="M43" s="19"/>
    </row>
    <row r="44" spans="1:13" ht="15.75" thickTop="1" x14ac:dyDescent="0.25">
      <c r="A44" s="5"/>
      <c r="B44" s="5"/>
      <c r="C44" s="5"/>
      <c r="D44" s="5"/>
      <c r="E44" s="5"/>
      <c r="F44" s="5"/>
      <c r="G44" s="5"/>
      <c r="H44" s="5"/>
      <c r="I44" s="5"/>
      <c r="J44" s="19"/>
      <c r="K44" s="19"/>
      <c r="L44" s="19"/>
      <c r="M44" s="19"/>
    </row>
    <row r="45" spans="1:13" ht="18.75" x14ac:dyDescent="0.3">
      <c r="A45" s="23" t="s">
        <v>19</v>
      </c>
      <c r="B45" s="5"/>
      <c r="C45" s="5"/>
      <c r="D45" s="5"/>
      <c r="E45" s="5"/>
      <c r="F45" s="5"/>
      <c r="G45" s="5"/>
      <c r="H45" s="5"/>
      <c r="I45" s="5"/>
      <c r="J45" s="19"/>
      <c r="K45" s="19"/>
      <c r="L45" s="19"/>
      <c r="M45" s="19"/>
    </row>
    <row r="46" spans="1:13" ht="18.75" x14ac:dyDescent="0.3">
      <c r="A46" s="23" t="s">
        <v>20</v>
      </c>
      <c r="B46" s="5"/>
      <c r="C46" s="5"/>
      <c r="D46" s="5"/>
      <c r="E46" s="5"/>
      <c r="F46" s="24">
        <f>F36</f>
        <v>0</v>
      </c>
      <c r="G46" s="5"/>
      <c r="H46" s="5"/>
      <c r="I46" s="5"/>
      <c r="J46" s="19"/>
      <c r="K46" s="19"/>
      <c r="L46" s="19"/>
      <c r="M46" s="19"/>
    </row>
    <row r="47" spans="1:13" ht="18.75" x14ac:dyDescent="0.3">
      <c r="A47" s="23" t="s">
        <v>21</v>
      </c>
      <c r="B47" s="5"/>
      <c r="C47" s="5"/>
      <c r="D47" s="196" t="e">
        <f>F40</f>
        <v>#DIV/0!</v>
      </c>
      <c r="E47" s="197"/>
      <c r="F47" s="23" t="s">
        <v>22</v>
      </c>
      <c r="G47" s="5"/>
      <c r="H47" s="5"/>
      <c r="I47" s="5"/>
      <c r="J47" s="19"/>
      <c r="K47" s="19"/>
      <c r="L47" s="19"/>
      <c r="M47" s="19"/>
    </row>
    <row r="48" spans="1:13" ht="18.75" x14ac:dyDescent="0.3">
      <c r="A48" s="23" t="s">
        <v>23</v>
      </c>
      <c r="B48" s="5"/>
      <c r="C48" s="5"/>
      <c r="D48" s="5"/>
      <c r="E48" s="5"/>
      <c r="F48" s="2">
        <f>F8</f>
        <v>0</v>
      </c>
      <c r="G48" s="5"/>
      <c r="H48" s="5"/>
      <c r="I48" s="5"/>
      <c r="J48" s="19"/>
      <c r="K48" s="19"/>
      <c r="L48" s="19"/>
      <c r="M48" s="19"/>
    </row>
    <row r="49" spans="1:13" ht="18.75" x14ac:dyDescent="0.3">
      <c r="A49" s="23" t="s">
        <v>24</v>
      </c>
      <c r="B49" s="5"/>
      <c r="C49" s="5"/>
      <c r="D49" s="5"/>
      <c r="E49" s="25">
        <f>F18</f>
        <v>0</v>
      </c>
      <c r="F49" s="23" t="s">
        <v>25</v>
      </c>
      <c r="G49" s="5"/>
      <c r="H49" s="5"/>
      <c r="I49" s="5"/>
      <c r="J49" s="19"/>
      <c r="K49" s="19"/>
      <c r="L49" s="19"/>
      <c r="M49" s="19"/>
    </row>
    <row r="50" spans="1:13" ht="18.75" x14ac:dyDescent="0.3">
      <c r="A50" s="23" t="s">
        <v>211</v>
      </c>
      <c r="B50" s="5"/>
      <c r="C50" s="5"/>
      <c r="D50" s="5"/>
      <c r="E50" s="5"/>
      <c r="F50" s="26">
        <f>F17</f>
        <v>0</v>
      </c>
      <c r="G50" s="23" t="s">
        <v>213</v>
      </c>
      <c r="H50" s="5"/>
      <c r="I50" s="5"/>
      <c r="J50" s="19"/>
      <c r="K50" s="19"/>
      <c r="L50" s="19"/>
      <c r="M50" s="19"/>
    </row>
    <row r="51" spans="1:13" ht="18.75" x14ac:dyDescent="0.3">
      <c r="A51" s="23" t="s">
        <v>212</v>
      </c>
      <c r="B51" s="5"/>
      <c r="C51" s="5"/>
      <c r="D51" s="5"/>
      <c r="E51" s="5"/>
      <c r="F51" s="26">
        <f>F16</f>
        <v>0</v>
      </c>
      <c r="G51" s="23" t="s">
        <v>26</v>
      </c>
      <c r="H51" s="5"/>
      <c r="I51" s="5"/>
      <c r="J51" s="19"/>
      <c r="K51" s="19"/>
      <c r="L51" s="19"/>
      <c r="M51" s="19"/>
    </row>
    <row r="52" spans="1:13" ht="19.5" thickBot="1" x14ac:dyDescent="0.35">
      <c r="A52" s="23"/>
      <c r="B52" s="5"/>
      <c r="C52" s="5"/>
      <c r="D52" s="5"/>
      <c r="E52" s="5"/>
      <c r="F52" s="27"/>
      <c r="G52" s="23"/>
      <c r="H52" s="5"/>
      <c r="I52" s="5"/>
      <c r="J52" s="19"/>
      <c r="K52" s="19"/>
      <c r="L52" s="19"/>
      <c r="M52" s="19"/>
    </row>
    <row r="53" spans="1:13" ht="21.75" thickBot="1" x14ac:dyDescent="0.4">
      <c r="A53" s="204" t="s">
        <v>27</v>
      </c>
      <c r="B53" s="205"/>
      <c r="C53" s="205"/>
      <c r="D53" s="205"/>
      <c r="E53" s="205"/>
      <c r="F53" s="205"/>
      <c r="G53" s="205"/>
      <c r="H53" s="205"/>
      <c r="I53" s="206"/>
      <c r="J53" s="19"/>
      <c r="K53" s="19"/>
      <c r="L53" s="19"/>
      <c r="M53" s="19"/>
    </row>
    <row r="54" spans="1:13" x14ac:dyDescent="0.25">
      <c r="A54" s="5"/>
      <c r="B54" s="5"/>
      <c r="C54" s="5"/>
      <c r="D54" s="5"/>
      <c r="E54" s="5"/>
      <c r="F54" s="5"/>
      <c r="G54" s="5"/>
      <c r="H54" s="5"/>
      <c r="I54" s="5"/>
      <c r="J54" s="19"/>
      <c r="K54" s="19"/>
      <c r="L54" s="19"/>
      <c r="M54" s="19"/>
    </row>
    <row r="55" spans="1:13" ht="18.75" x14ac:dyDescent="0.3">
      <c r="A55" s="23" t="s">
        <v>28</v>
      </c>
      <c r="B55" s="5"/>
      <c r="C55" s="5"/>
      <c r="D55" s="5"/>
      <c r="E55" s="5"/>
      <c r="F55" s="5"/>
      <c r="G55" s="5"/>
      <c r="H55" s="5"/>
      <c r="I55" s="5"/>
      <c r="J55" s="19"/>
      <c r="K55" s="19"/>
      <c r="L55" s="19"/>
      <c r="M55" s="19"/>
    </row>
    <row r="56" spans="1:13" ht="18.75" x14ac:dyDescent="0.3">
      <c r="A56" s="23" t="s">
        <v>29</v>
      </c>
      <c r="B56" s="23"/>
      <c r="C56" s="23"/>
      <c r="D56" s="23"/>
      <c r="E56" s="23"/>
      <c r="F56" s="23"/>
      <c r="G56" s="5"/>
      <c r="H56" s="5"/>
      <c r="I56" s="5"/>
      <c r="J56" s="19"/>
      <c r="K56" s="19"/>
      <c r="L56" s="19"/>
      <c r="M56" s="19"/>
    </row>
    <row r="57" spans="1:13" ht="18.75" x14ac:dyDescent="0.3">
      <c r="A57" s="23" t="s">
        <v>30</v>
      </c>
      <c r="B57" s="23"/>
      <c r="C57" s="23"/>
      <c r="D57" s="23"/>
      <c r="E57" s="23"/>
      <c r="F57" s="23"/>
      <c r="G57" s="5"/>
      <c r="H57" s="5"/>
      <c r="I57" s="5"/>
      <c r="J57" s="19"/>
      <c r="K57" s="19"/>
      <c r="L57" s="19"/>
      <c r="M57" s="19"/>
    </row>
    <row r="58" spans="1:13" ht="18.75" x14ac:dyDescent="0.3">
      <c r="A58" s="23" t="s">
        <v>32</v>
      </c>
      <c r="B58" s="23"/>
      <c r="C58" s="23"/>
      <c r="D58" s="23"/>
      <c r="E58" s="23"/>
      <c r="F58" s="23"/>
      <c r="G58" s="5"/>
      <c r="H58" s="5"/>
      <c r="I58" s="5"/>
      <c r="J58" s="19"/>
      <c r="K58" s="19"/>
      <c r="L58" s="19"/>
      <c r="M58" s="19"/>
    </row>
    <row r="59" spans="1:13" ht="18.75" x14ac:dyDescent="0.3">
      <c r="A59" s="23" t="s">
        <v>31</v>
      </c>
      <c r="B59" s="23"/>
      <c r="C59" s="23"/>
      <c r="D59" s="23"/>
      <c r="E59" s="23"/>
      <c r="F59" s="23"/>
      <c r="G59" s="5"/>
      <c r="H59" s="5"/>
      <c r="I59" s="5"/>
      <c r="J59" s="19"/>
      <c r="K59" s="19"/>
      <c r="L59" s="19"/>
      <c r="M59" s="19"/>
    </row>
    <row r="60" spans="1:13" ht="18.75" x14ac:dyDescent="0.3">
      <c r="A60" s="23" t="s">
        <v>33</v>
      </c>
      <c r="B60" s="23"/>
      <c r="C60" s="23"/>
      <c r="D60" s="23"/>
      <c r="E60" s="23"/>
      <c r="F60" s="23"/>
      <c r="G60" s="5"/>
      <c r="H60" s="5"/>
      <c r="I60" s="5"/>
      <c r="J60" s="19"/>
      <c r="K60" s="19"/>
      <c r="L60" s="19"/>
      <c r="M60" s="19"/>
    </row>
    <row r="61" spans="1:13" ht="18.75" x14ac:dyDescent="0.3">
      <c r="A61" s="23"/>
      <c r="B61" s="23"/>
      <c r="C61" s="23"/>
      <c r="D61" s="23"/>
      <c r="E61" s="23"/>
      <c r="F61" s="23"/>
      <c r="G61" s="5"/>
      <c r="H61" s="5"/>
      <c r="I61" s="5"/>
      <c r="J61" s="19"/>
      <c r="K61" s="19"/>
      <c r="L61" s="19"/>
      <c r="M61" s="19"/>
    </row>
    <row r="62" spans="1:13" ht="19.5" thickBot="1" x14ac:dyDescent="0.35">
      <c r="A62" s="23" t="s">
        <v>34</v>
      </c>
      <c r="B62" s="23"/>
      <c r="C62" s="23"/>
      <c r="D62" s="23"/>
      <c r="E62" s="23"/>
      <c r="F62" s="23"/>
      <c r="G62" s="5"/>
      <c r="H62" s="5"/>
      <c r="I62" s="5"/>
      <c r="J62" s="19"/>
      <c r="K62" s="19"/>
      <c r="L62" s="19"/>
      <c r="M62" s="19"/>
    </row>
    <row r="63" spans="1:13" ht="19.5" thickBot="1" x14ac:dyDescent="0.35">
      <c r="A63" s="163" t="s">
        <v>42</v>
      </c>
      <c r="B63" s="164"/>
      <c r="C63" s="164"/>
      <c r="D63" s="164"/>
      <c r="E63" s="164"/>
      <c r="F63" s="164"/>
      <c r="G63" s="165"/>
      <c r="H63" s="5"/>
      <c r="I63" s="5"/>
      <c r="J63" s="19"/>
      <c r="K63" s="19"/>
      <c r="L63" s="19"/>
      <c r="M63" s="19"/>
    </row>
    <row r="64" spans="1:13" ht="18.75" x14ac:dyDescent="0.3">
      <c r="A64" s="201" t="s">
        <v>35</v>
      </c>
      <c r="B64" s="201"/>
      <c r="C64" s="201"/>
      <c r="D64" s="201"/>
      <c r="E64" s="201"/>
      <c r="F64" s="201"/>
      <c r="G64" s="61">
        <f>F13</f>
        <v>0</v>
      </c>
      <c r="H64" s="5"/>
      <c r="I64" s="5"/>
      <c r="J64" s="19"/>
      <c r="K64" s="19"/>
      <c r="L64" s="19"/>
      <c r="M64" s="19"/>
    </row>
    <row r="65" spans="1:13" ht="18.75" x14ac:dyDescent="0.3">
      <c r="A65" s="202" t="s">
        <v>36</v>
      </c>
      <c r="B65" s="202"/>
      <c r="C65" s="202"/>
      <c r="D65" s="202"/>
      <c r="E65" s="202"/>
      <c r="F65" s="202"/>
      <c r="G65" s="62">
        <f>F14</f>
        <v>0</v>
      </c>
      <c r="H65" s="5"/>
      <c r="I65" s="5"/>
      <c r="J65" s="19"/>
      <c r="K65" s="19"/>
      <c r="L65" s="19"/>
      <c r="M65" s="19"/>
    </row>
    <row r="66" spans="1:13" ht="30.6" customHeight="1" thickBot="1" x14ac:dyDescent="0.35">
      <c r="A66" s="198" t="s">
        <v>37</v>
      </c>
      <c r="B66" s="198"/>
      <c r="C66" s="198"/>
      <c r="D66" s="198"/>
      <c r="E66" s="198"/>
      <c r="F66" s="3"/>
      <c r="G66" s="4"/>
      <c r="H66" s="5"/>
      <c r="I66" s="5"/>
      <c r="J66" s="19"/>
      <c r="K66" s="19"/>
      <c r="L66" s="19"/>
      <c r="M66" s="19"/>
    </row>
    <row r="67" spans="1:13" ht="19.5" thickBot="1" x14ac:dyDescent="0.35">
      <c r="A67" s="203" t="s">
        <v>38</v>
      </c>
      <c r="B67" s="203"/>
      <c r="C67" s="203"/>
      <c r="D67" s="203"/>
      <c r="E67" s="203"/>
      <c r="F67" s="203"/>
      <c r="G67" s="63">
        <f>G64-G65</f>
        <v>0</v>
      </c>
      <c r="H67" s="5"/>
      <c r="I67" s="5"/>
      <c r="J67" s="19"/>
      <c r="K67" s="19"/>
      <c r="L67" s="19"/>
      <c r="M67" s="19"/>
    </row>
    <row r="68" spans="1:13" ht="19.5" thickBot="1" x14ac:dyDescent="0.35">
      <c r="A68" s="64" t="s">
        <v>39</v>
      </c>
      <c r="B68" s="64"/>
      <c r="C68" s="64"/>
      <c r="D68" s="64"/>
      <c r="E68" s="64"/>
      <c r="F68" s="64"/>
      <c r="G68" s="65" t="e">
        <f>D39</f>
        <v>#DIV/0!</v>
      </c>
      <c r="H68" s="44" t="s">
        <v>217</v>
      </c>
      <c r="I68" s="5"/>
      <c r="J68" s="19"/>
      <c r="K68" s="19"/>
      <c r="L68" s="19"/>
      <c r="M68" s="19"/>
    </row>
    <row r="69" spans="1:13" ht="30.6" customHeight="1" x14ac:dyDescent="0.25">
      <c r="A69" s="199" t="s">
        <v>40</v>
      </c>
      <c r="B69" s="199"/>
      <c r="C69" s="199"/>
      <c r="D69" s="199"/>
      <c r="E69" s="199"/>
      <c r="F69" s="199"/>
      <c r="G69" s="5"/>
      <c r="H69" s="5"/>
      <c r="I69" s="5"/>
      <c r="J69" s="19"/>
      <c r="K69" s="19"/>
      <c r="L69" s="19"/>
      <c r="M69" s="19"/>
    </row>
    <row r="70" spans="1:13" ht="21" customHeight="1" x14ac:dyDescent="0.25">
      <c r="A70" s="199" t="s">
        <v>47</v>
      </c>
      <c r="B70" s="199"/>
      <c r="C70" s="199"/>
      <c r="D70" s="199"/>
      <c r="E70" s="199"/>
      <c r="F70" s="199"/>
      <c r="G70" s="6" t="e">
        <f>G67-G68</f>
        <v>#DIV/0!</v>
      </c>
      <c r="H70" s="5"/>
      <c r="I70" s="5"/>
      <c r="J70" s="19"/>
      <c r="K70" s="19"/>
      <c r="L70" s="19"/>
      <c r="M70" s="19"/>
    </row>
    <row r="71" spans="1:13" ht="17.45" customHeight="1" x14ac:dyDescent="0.3">
      <c r="A71" s="202" t="s">
        <v>46</v>
      </c>
      <c r="B71" s="202"/>
      <c r="C71" s="202"/>
      <c r="D71" s="202"/>
      <c r="E71" s="202"/>
      <c r="F71" s="202"/>
      <c r="G71" s="7"/>
      <c r="H71" s="5"/>
      <c r="I71" s="5"/>
      <c r="J71" s="19"/>
      <c r="K71" s="19"/>
      <c r="L71" s="19"/>
      <c r="M71" s="19"/>
    </row>
    <row r="72" spans="1:13" ht="19.5" thickBot="1" x14ac:dyDescent="0.35">
      <c r="A72" s="200" t="s">
        <v>41</v>
      </c>
      <c r="B72" s="200"/>
      <c r="C72" s="200"/>
      <c r="D72" s="200"/>
      <c r="E72" s="200"/>
      <c r="F72" s="200"/>
      <c r="G72" s="66" t="e">
        <f>G70-G71</f>
        <v>#DIV/0!</v>
      </c>
      <c r="H72" s="5"/>
      <c r="I72" s="5"/>
      <c r="J72" s="19"/>
      <c r="K72" s="19"/>
      <c r="L72" s="19"/>
      <c r="M72" s="19"/>
    </row>
    <row r="73" spans="1:13" ht="19.5" thickTop="1" x14ac:dyDescent="0.3">
      <c r="A73" s="23"/>
      <c r="B73" s="23"/>
      <c r="C73" s="23"/>
      <c r="D73" s="23"/>
      <c r="E73" s="23"/>
      <c r="F73" s="23"/>
      <c r="G73" s="5"/>
      <c r="H73" s="5"/>
      <c r="I73" s="5"/>
      <c r="J73" s="19"/>
      <c r="K73" s="19"/>
      <c r="L73" s="19"/>
      <c r="M73" s="19"/>
    </row>
    <row r="74" spans="1:13" ht="18.75" x14ac:dyDescent="0.3">
      <c r="A74" s="23" t="s">
        <v>43</v>
      </c>
      <c r="B74" s="23"/>
      <c r="C74" s="23"/>
      <c r="D74" s="23"/>
      <c r="E74" s="23"/>
      <c r="F74" s="23"/>
      <c r="G74" s="5"/>
      <c r="H74" s="5"/>
      <c r="I74" s="5"/>
      <c r="J74" s="19"/>
      <c r="K74" s="19"/>
      <c r="L74" s="19"/>
      <c r="M74" s="19"/>
    </row>
    <row r="75" spans="1:13" ht="18.75" x14ac:dyDescent="0.3">
      <c r="A75" s="23" t="s">
        <v>236</v>
      </c>
      <c r="B75" s="23"/>
      <c r="C75" s="23"/>
      <c r="D75" s="23"/>
      <c r="E75" s="23"/>
      <c r="F75" s="23"/>
      <c r="G75" s="5"/>
      <c r="H75" s="5"/>
      <c r="I75" s="5"/>
      <c r="J75" s="19"/>
      <c r="K75" s="19"/>
      <c r="L75" s="19"/>
      <c r="M75" s="19"/>
    </row>
    <row r="76" spans="1:13" ht="18.75" x14ac:dyDescent="0.3">
      <c r="A76" s="23"/>
      <c r="B76" s="23"/>
      <c r="C76" s="23"/>
      <c r="D76" s="23"/>
      <c r="E76" s="23"/>
      <c r="F76" s="23"/>
      <c r="G76" s="5"/>
      <c r="H76" s="5"/>
      <c r="I76" s="5"/>
      <c r="J76" s="19"/>
      <c r="K76" s="19"/>
      <c r="L76" s="19"/>
      <c r="M76" s="19"/>
    </row>
    <row r="77" spans="1:13" ht="18.75" x14ac:dyDescent="0.3">
      <c r="A77" s="23" t="s">
        <v>44</v>
      </c>
      <c r="B77" s="23"/>
      <c r="C77" s="23"/>
      <c r="D77" s="23"/>
      <c r="E77" s="23"/>
      <c r="F77" s="23"/>
      <c r="G77" s="5"/>
      <c r="H77" s="5"/>
      <c r="I77" s="5"/>
      <c r="J77" s="19"/>
      <c r="K77" s="19"/>
      <c r="L77" s="19"/>
      <c r="M77" s="19"/>
    </row>
    <row r="78" spans="1:13" ht="18.75" x14ac:dyDescent="0.3">
      <c r="A78" s="23" t="s">
        <v>95</v>
      </c>
      <c r="B78" s="23"/>
      <c r="C78" s="23"/>
      <c r="D78" s="23"/>
      <c r="E78" s="23"/>
      <c r="F78" s="23"/>
      <c r="G78" s="5"/>
      <c r="H78" s="5"/>
      <c r="I78" s="5"/>
      <c r="J78" s="19"/>
      <c r="K78" s="19"/>
      <c r="L78" s="19"/>
      <c r="M78" s="19"/>
    </row>
    <row r="79" spans="1:13" ht="18.75" x14ac:dyDescent="0.3">
      <c r="A79" s="23" t="s">
        <v>45</v>
      </c>
      <c r="B79" s="5"/>
      <c r="C79" s="5"/>
      <c r="D79" s="5"/>
      <c r="E79" s="5"/>
      <c r="F79" s="5"/>
      <c r="G79" s="5"/>
      <c r="H79" s="5"/>
      <c r="I79" s="5"/>
      <c r="J79" s="19"/>
      <c r="K79" s="19"/>
      <c r="L79" s="19"/>
      <c r="M79" s="19"/>
    </row>
    <row r="80" spans="1:13" x14ac:dyDescent="0.25">
      <c r="A80" s="5"/>
      <c r="B80" s="5"/>
      <c r="C80" s="5"/>
      <c r="D80" s="5"/>
      <c r="E80" s="5"/>
      <c r="F80" s="5"/>
      <c r="G80" s="5"/>
      <c r="H80" s="5"/>
      <c r="I80" s="5"/>
      <c r="J80" s="19"/>
      <c r="K80" s="19"/>
      <c r="L80" s="19"/>
      <c r="M80" s="19"/>
    </row>
    <row r="81" spans="1:13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3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</row>
    <row r="84" spans="1:13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1:13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1:13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1:13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</sheetData>
  <mergeCells count="50">
    <mergeCell ref="A72:F72"/>
    <mergeCell ref="F43:G43"/>
    <mergeCell ref="D47:E47"/>
    <mergeCell ref="A53:I53"/>
    <mergeCell ref="A63:G63"/>
    <mergeCell ref="A64:F64"/>
    <mergeCell ref="A65:F65"/>
    <mergeCell ref="A66:E66"/>
    <mergeCell ref="A67:F67"/>
    <mergeCell ref="A69:F69"/>
    <mergeCell ref="A70:F70"/>
    <mergeCell ref="A71:F71"/>
    <mergeCell ref="A38:C38"/>
    <mergeCell ref="A39:C39"/>
    <mergeCell ref="A40:E40"/>
    <mergeCell ref="A41:E41"/>
    <mergeCell ref="A43:C43"/>
    <mergeCell ref="D43:E43"/>
    <mergeCell ref="A37:E37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6:E36"/>
    <mergeCell ref="A25:C25"/>
    <mergeCell ref="E25:F25"/>
    <mergeCell ref="A12:E12"/>
    <mergeCell ref="A13:E13"/>
    <mergeCell ref="A14:E14"/>
    <mergeCell ref="A17:E17"/>
    <mergeCell ref="A18:E18"/>
    <mergeCell ref="A20:F20"/>
    <mergeCell ref="A23:I23"/>
    <mergeCell ref="A24:F24"/>
    <mergeCell ref="G14:I14"/>
    <mergeCell ref="A15:E15"/>
    <mergeCell ref="A16:E16"/>
    <mergeCell ref="A2:I2"/>
    <mergeCell ref="A7:F7"/>
    <mergeCell ref="A8:E8"/>
    <mergeCell ref="A9:E9"/>
    <mergeCell ref="A10:E10"/>
    <mergeCell ref="A11:E11"/>
    <mergeCell ref="A3:I3"/>
  </mergeCells>
  <pageMargins left="0.70866141732283472" right="0.70866141732283472" top="0.78740157480314965" bottom="0.78740157480314965" header="0.31496062992125984" footer="0.31496062992125984"/>
  <pageSetup paperSize="9" scale="49" orientation="portrait" r:id="rId1"/>
  <headerFooter>
    <oddHeader>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sqref="A1:G30"/>
    </sheetView>
  </sheetViews>
  <sheetFormatPr baseColWidth="10" defaultRowHeight="15" x14ac:dyDescent="0.25"/>
  <cols>
    <col min="1" max="1" width="15.5703125" customWidth="1"/>
    <col min="7" max="7" width="14.5703125" bestFit="1" customWidth="1"/>
  </cols>
  <sheetData>
    <row r="1" spans="1:11" ht="27" thickBot="1" x14ac:dyDescent="0.45">
      <c r="A1" s="242" t="s">
        <v>298</v>
      </c>
      <c r="B1" s="243"/>
      <c r="C1" s="243"/>
      <c r="D1" s="243"/>
      <c r="E1" s="243"/>
      <c r="F1" s="243"/>
      <c r="G1" s="244"/>
      <c r="H1" s="73"/>
      <c r="I1" s="73"/>
      <c r="J1" s="73"/>
      <c r="K1" s="73"/>
    </row>
    <row r="2" spans="1:11" ht="15.75" thickBot="1" x14ac:dyDescent="0.3">
      <c r="A2" s="5"/>
      <c r="B2" s="5"/>
      <c r="C2" s="5"/>
      <c r="D2" s="5"/>
      <c r="E2" s="5"/>
      <c r="F2" s="5"/>
      <c r="G2" s="5"/>
      <c r="H2" s="73"/>
      <c r="I2" s="73"/>
      <c r="J2" s="73"/>
      <c r="K2" s="73"/>
    </row>
    <row r="3" spans="1:11" ht="15.75" thickBot="1" x14ac:dyDescent="0.3">
      <c r="A3" s="139" t="s">
        <v>162</v>
      </c>
      <c r="B3" s="140"/>
      <c r="C3" s="140"/>
      <c r="D3" s="140"/>
      <c r="E3" s="140"/>
      <c r="F3" s="140"/>
      <c r="G3" s="141"/>
      <c r="H3" s="73"/>
      <c r="I3" s="73"/>
      <c r="J3" s="73"/>
      <c r="K3" s="73"/>
    </row>
    <row r="4" spans="1:11" x14ac:dyDescent="0.25">
      <c r="A4" s="5"/>
      <c r="B4" s="5"/>
      <c r="C4" s="5"/>
      <c r="D4" s="5"/>
      <c r="E4" s="5"/>
      <c r="F4" s="5"/>
      <c r="G4" s="5"/>
      <c r="H4" s="73"/>
      <c r="I4" s="73"/>
      <c r="J4" s="73"/>
      <c r="K4" s="73"/>
    </row>
    <row r="5" spans="1:11" x14ac:dyDescent="0.25">
      <c r="A5" s="147" t="s">
        <v>268</v>
      </c>
      <c r="B5" s="147"/>
      <c r="C5" s="147"/>
      <c r="D5" s="147"/>
      <c r="E5" s="147"/>
      <c r="F5" s="147"/>
      <c r="G5" s="147"/>
      <c r="H5" s="73"/>
      <c r="I5" s="73"/>
      <c r="J5" s="73"/>
      <c r="K5" s="73"/>
    </row>
    <row r="6" spans="1:11" x14ac:dyDescent="0.25">
      <c r="A6" s="5"/>
      <c r="B6" s="5"/>
      <c r="C6" s="5"/>
      <c r="D6" s="5"/>
      <c r="E6" s="5"/>
      <c r="F6" s="5"/>
      <c r="G6" s="5"/>
      <c r="H6" s="73"/>
      <c r="I6" s="73"/>
      <c r="J6" s="73"/>
      <c r="K6" s="73"/>
    </row>
    <row r="7" spans="1:11" x14ac:dyDescent="0.25">
      <c r="A7" s="147" t="s">
        <v>269</v>
      </c>
      <c r="B7" s="147"/>
      <c r="C7" s="147"/>
      <c r="D7" s="147"/>
      <c r="E7" s="147"/>
      <c r="F7" s="147"/>
      <c r="G7" s="112">
        <v>28000</v>
      </c>
      <c r="H7" s="73"/>
      <c r="I7" s="73"/>
      <c r="J7" s="73"/>
      <c r="K7" s="73"/>
    </row>
    <row r="8" spans="1:11" x14ac:dyDescent="0.25">
      <c r="A8" s="147" t="s">
        <v>270</v>
      </c>
      <c r="B8" s="147"/>
      <c r="C8" s="147"/>
      <c r="D8" s="147"/>
      <c r="E8" s="147"/>
      <c r="F8" s="147"/>
      <c r="G8" s="112">
        <v>2000</v>
      </c>
      <c r="H8" s="73"/>
      <c r="I8" s="73"/>
      <c r="J8" s="73"/>
      <c r="K8" s="73"/>
    </row>
    <row r="9" spans="1:11" x14ac:dyDescent="0.25">
      <c r="A9" s="147" t="s">
        <v>271</v>
      </c>
      <c r="B9" s="147"/>
      <c r="C9" s="147"/>
      <c r="D9" s="147"/>
      <c r="E9" s="147"/>
      <c r="F9" s="147"/>
      <c r="G9" s="112">
        <v>276000</v>
      </c>
      <c r="H9" s="73"/>
      <c r="I9" s="73"/>
      <c r="J9" s="73"/>
      <c r="K9" s="73"/>
    </row>
    <row r="10" spans="1:11" x14ac:dyDescent="0.25">
      <c r="A10" s="147" t="s">
        <v>8</v>
      </c>
      <c r="B10" s="147"/>
      <c r="C10" s="147"/>
      <c r="D10" s="147"/>
      <c r="E10" s="147"/>
      <c r="F10" s="147"/>
      <c r="G10" s="113">
        <v>20</v>
      </c>
      <c r="H10" s="73"/>
      <c r="I10" s="73"/>
      <c r="J10" s="73"/>
      <c r="K10" s="73"/>
    </row>
    <row r="11" spans="1:11" x14ac:dyDescent="0.25">
      <c r="A11" s="253" t="s">
        <v>272</v>
      </c>
      <c r="B11" s="254"/>
      <c r="C11" s="254"/>
      <c r="D11" s="254"/>
      <c r="E11" s="254"/>
      <c r="F11" s="255"/>
      <c r="G11" s="5"/>
      <c r="H11" s="73"/>
      <c r="I11" s="73"/>
      <c r="J11" s="73"/>
      <c r="K11" s="73"/>
    </row>
    <row r="12" spans="1:11" x14ac:dyDescent="0.25">
      <c r="A12" s="5"/>
      <c r="B12" s="114" t="s">
        <v>273</v>
      </c>
      <c r="C12" s="114" t="s">
        <v>274</v>
      </c>
      <c r="D12" s="5"/>
      <c r="E12" s="5"/>
      <c r="F12" s="5"/>
      <c r="G12" s="5"/>
      <c r="H12" s="73"/>
      <c r="I12" s="73"/>
      <c r="J12" s="73"/>
      <c r="K12" s="73"/>
    </row>
    <row r="13" spans="1:11" x14ac:dyDescent="0.25">
      <c r="A13" s="78" t="s">
        <v>193</v>
      </c>
      <c r="B13" s="115">
        <v>0.1</v>
      </c>
      <c r="C13" s="30">
        <f>G9*B13</f>
        <v>27600</v>
      </c>
      <c r="D13" s="5"/>
      <c r="E13" s="5"/>
      <c r="F13" s="5"/>
      <c r="G13" s="5"/>
      <c r="H13" s="73"/>
      <c r="I13" s="73"/>
      <c r="J13" s="73"/>
      <c r="K13" s="73"/>
    </row>
    <row r="14" spans="1:11" x14ac:dyDescent="0.25">
      <c r="A14" s="78" t="s">
        <v>275</v>
      </c>
      <c r="B14" s="115">
        <v>0.9</v>
      </c>
      <c r="C14" s="30">
        <f>G9*B14</f>
        <v>248400</v>
      </c>
      <c r="D14" s="5"/>
      <c r="E14" s="5"/>
      <c r="F14" s="5"/>
      <c r="G14" s="5"/>
      <c r="H14" s="73"/>
      <c r="I14" s="73"/>
      <c r="J14" s="73"/>
      <c r="K14" s="73"/>
    </row>
    <row r="15" spans="1:11" x14ac:dyDescent="0.25">
      <c r="A15" s="5"/>
      <c r="B15" s="5"/>
      <c r="C15" s="5"/>
      <c r="D15" s="5"/>
      <c r="E15" s="5"/>
      <c r="F15" s="5"/>
      <c r="G15" s="5"/>
      <c r="H15" s="73"/>
      <c r="I15" s="73"/>
      <c r="J15" s="73"/>
      <c r="K15" s="73"/>
    </row>
    <row r="16" spans="1:11" x14ac:dyDescent="0.25">
      <c r="A16" s="147" t="s">
        <v>276</v>
      </c>
      <c r="B16" s="147"/>
      <c r="C16" s="116">
        <v>3.5000000000000003E-2</v>
      </c>
      <c r="D16" s="170" t="s">
        <v>277</v>
      </c>
      <c r="E16" s="173"/>
      <c r="F16" s="173"/>
      <c r="G16" s="171"/>
      <c r="H16" s="73"/>
      <c r="I16" s="73"/>
      <c r="J16" s="73"/>
      <c r="K16" s="73"/>
    </row>
    <row r="17" spans="1:11" x14ac:dyDescent="0.25">
      <c r="A17" s="147" t="s">
        <v>278</v>
      </c>
      <c r="B17" s="147"/>
      <c r="C17" s="117">
        <v>0.02</v>
      </c>
      <c r="D17" s="5"/>
      <c r="E17" s="5"/>
      <c r="F17" s="5"/>
      <c r="G17" s="5"/>
      <c r="H17" s="73"/>
      <c r="I17" s="73"/>
      <c r="J17" s="73"/>
      <c r="K17" s="73"/>
    </row>
    <row r="18" spans="1:11" x14ac:dyDescent="0.25">
      <c r="A18" s="5"/>
      <c r="B18" s="5"/>
      <c r="C18" s="5"/>
      <c r="D18" s="5"/>
      <c r="E18" s="5"/>
      <c r="F18" s="5"/>
      <c r="G18" s="5"/>
      <c r="H18" s="73"/>
      <c r="I18" s="73"/>
      <c r="J18" s="73"/>
      <c r="K18" s="73"/>
    </row>
    <row r="19" spans="1:11" ht="35.25" customHeight="1" x14ac:dyDescent="0.25">
      <c r="A19" s="245" t="s">
        <v>279</v>
      </c>
      <c r="B19" s="246"/>
      <c r="C19" s="247"/>
      <c r="D19" s="118">
        <v>12</v>
      </c>
      <c r="E19" s="248" t="s">
        <v>280</v>
      </c>
      <c r="F19" s="249"/>
      <c r="G19" s="250"/>
      <c r="H19" s="73"/>
      <c r="I19" s="73"/>
      <c r="J19" s="73"/>
      <c r="K19" s="73"/>
    </row>
    <row r="20" spans="1:11" x14ac:dyDescent="0.25">
      <c r="A20" s="5"/>
      <c r="B20" s="5"/>
      <c r="C20" s="5"/>
      <c r="D20" s="5"/>
      <c r="E20" s="5"/>
      <c r="F20" s="5"/>
      <c r="G20" s="5"/>
      <c r="H20" s="73"/>
      <c r="I20" s="73"/>
      <c r="J20" s="73"/>
      <c r="K20" s="73"/>
    </row>
    <row r="21" spans="1:11" x14ac:dyDescent="0.25">
      <c r="A21" s="5"/>
      <c r="B21" s="5"/>
      <c r="C21" s="5"/>
      <c r="D21" s="5"/>
      <c r="E21" s="5"/>
      <c r="F21" s="5"/>
      <c r="G21" s="5"/>
      <c r="H21" s="73"/>
      <c r="I21" s="73"/>
      <c r="J21" s="73"/>
      <c r="K21" s="73"/>
    </row>
    <row r="22" spans="1:11" x14ac:dyDescent="0.25">
      <c r="A22" s="5"/>
      <c r="B22" s="5"/>
      <c r="C22" s="5"/>
      <c r="D22" s="5"/>
      <c r="E22" s="5"/>
      <c r="F22" s="5"/>
      <c r="G22" s="5"/>
      <c r="H22" s="73"/>
      <c r="I22" s="73"/>
      <c r="J22" s="73"/>
      <c r="K22" s="73"/>
    </row>
    <row r="23" spans="1:11" ht="15.75" x14ac:dyDescent="0.25">
      <c r="A23" s="251" t="s">
        <v>281</v>
      </c>
      <c r="B23" s="251"/>
      <c r="C23" s="251"/>
      <c r="D23" s="251"/>
      <c r="E23" s="251"/>
      <c r="F23" s="251"/>
      <c r="G23" s="251"/>
      <c r="H23" s="73"/>
      <c r="I23" s="73"/>
      <c r="J23" s="73"/>
      <c r="K23" s="73"/>
    </row>
    <row r="24" spans="1:11" x14ac:dyDescent="0.25">
      <c r="A24" s="5"/>
      <c r="B24" s="5"/>
      <c r="C24" s="5"/>
      <c r="D24" s="5"/>
      <c r="E24" s="5"/>
      <c r="F24" s="5"/>
      <c r="G24" s="5"/>
      <c r="H24" s="73"/>
      <c r="I24" s="73"/>
      <c r="J24" s="73"/>
      <c r="K24" s="73"/>
    </row>
    <row r="25" spans="1:11" x14ac:dyDescent="0.25">
      <c r="A25" s="5" t="s">
        <v>282</v>
      </c>
      <c r="B25" s="5"/>
      <c r="C25" s="5"/>
      <c r="D25" s="5"/>
      <c r="E25" s="5"/>
      <c r="F25" s="5"/>
      <c r="G25" s="5"/>
      <c r="H25" s="73"/>
      <c r="I25" s="73"/>
      <c r="J25" s="73"/>
      <c r="K25" s="73"/>
    </row>
    <row r="26" spans="1:11" x14ac:dyDescent="0.25">
      <c r="A26" s="5" t="s">
        <v>284</v>
      </c>
      <c r="B26" s="5"/>
      <c r="C26" s="5"/>
      <c r="D26" s="5"/>
      <c r="E26" s="5"/>
      <c r="F26" s="5"/>
      <c r="G26" s="5"/>
      <c r="H26" s="73"/>
      <c r="I26" s="73"/>
      <c r="J26" s="73"/>
      <c r="K26" s="73"/>
    </row>
    <row r="27" spans="1:11" x14ac:dyDescent="0.25">
      <c r="A27" s="5" t="s">
        <v>285</v>
      </c>
      <c r="B27" s="5"/>
      <c r="C27" s="5"/>
      <c r="D27" s="5"/>
      <c r="E27" s="5"/>
      <c r="F27" s="5"/>
      <c r="G27" s="5"/>
      <c r="H27" s="73"/>
      <c r="I27" s="73"/>
      <c r="J27" s="73"/>
      <c r="K27" s="73"/>
    </row>
    <row r="28" spans="1:11" ht="31.5" customHeight="1" x14ac:dyDescent="0.25">
      <c r="A28" s="252" t="s">
        <v>286</v>
      </c>
      <c r="B28" s="252"/>
      <c r="C28" s="252"/>
      <c r="D28" s="252"/>
      <c r="E28" s="252"/>
      <c r="F28" s="252"/>
      <c r="G28" s="252"/>
      <c r="H28" s="73"/>
      <c r="I28" s="73"/>
      <c r="J28" s="73"/>
      <c r="K28" s="73"/>
    </row>
    <row r="29" spans="1:11" x14ac:dyDescent="0.25">
      <c r="A29" s="5" t="s">
        <v>287</v>
      </c>
      <c r="B29" s="5"/>
      <c r="C29" s="5"/>
      <c r="D29" s="5"/>
      <c r="E29" s="5"/>
      <c r="F29" s="5"/>
      <c r="G29" s="5"/>
      <c r="H29" s="73"/>
      <c r="I29" s="73"/>
      <c r="J29" s="73"/>
      <c r="K29" s="73"/>
    </row>
    <row r="30" spans="1:11" x14ac:dyDescent="0.25">
      <c r="A30" s="5"/>
      <c r="B30" s="5"/>
      <c r="C30" s="5"/>
      <c r="D30" s="5"/>
      <c r="E30" s="5"/>
      <c r="F30" s="5"/>
      <c r="G30" s="5"/>
      <c r="H30" s="73"/>
      <c r="I30" s="73"/>
      <c r="J30" s="73"/>
      <c r="K30" s="73"/>
    </row>
    <row r="31" spans="1:11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</row>
    <row r="34" spans="1:11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</row>
    <row r="35" spans="1:11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1:11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1:11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1:11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</row>
  </sheetData>
  <mergeCells count="15">
    <mergeCell ref="A19:C19"/>
    <mergeCell ref="E19:G19"/>
    <mergeCell ref="A23:G23"/>
    <mergeCell ref="A28:G28"/>
    <mergeCell ref="A10:F10"/>
    <mergeCell ref="A11:F11"/>
    <mergeCell ref="A16:B16"/>
    <mergeCell ref="D16:G16"/>
    <mergeCell ref="A17:B17"/>
    <mergeCell ref="A9:F9"/>
    <mergeCell ref="A1:G1"/>
    <mergeCell ref="A3:G3"/>
    <mergeCell ref="A5:G5"/>
    <mergeCell ref="A7:F7"/>
    <mergeCell ref="A8:F8"/>
  </mergeCells>
  <pageMargins left="0.70866141732283472" right="0.70866141732283472" top="0.78740157480314965" bottom="0.78740157480314965" header="0.31496062992125984" footer="0.31496062992125984"/>
  <pageSetup paperSize="9" scale="99" orientation="portrait" r:id="rId1"/>
  <headerFooter>
    <oddFooter>&amp;CSeite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Gliederung</vt:lpstr>
      <vt:lpstr>1 Allgemeines und Einführung</vt:lpstr>
      <vt:lpstr>2.1 Kapitaldienst </vt:lpstr>
      <vt:lpstr>2.2 Kapitalkosten</vt:lpstr>
      <vt:lpstr>3.1  Exakte Annuitätenmethode</vt:lpstr>
      <vt:lpstr>3.2  Exakte Annuitätenmethode</vt:lpstr>
      <vt:lpstr>3.2  Exakte Annuität Beispiel</vt:lpstr>
      <vt:lpstr>3.2  Exakte Annuität Vorlage</vt:lpstr>
      <vt:lpstr>4.1  Aufgabenstellung</vt:lpstr>
      <vt:lpstr>4.1 Lösung </vt:lpstr>
      <vt:lpstr>4.2 Aufgabenstellung </vt:lpstr>
      <vt:lpstr>4.2 Lösung</vt:lpstr>
      <vt:lpstr>'1 Allgemeines und Einführung'!Druckbereich</vt:lpstr>
      <vt:lpstr>'2.1 Kapitaldienst '!Druckbereich</vt:lpstr>
      <vt:lpstr>'2.2 Kapitalkosten'!Druckbereich</vt:lpstr>
      <vt:lpstr>'3.1  Exakte Annuitätenmethode'!Druckbereich</vt:lpstr>
      <vt:lpstr>'3.2  Exakte Annuität Beispiel'!Druckbereich</vt:lpstr>
      <vt:lpstr>'3.2  Exakte Annuität Vorlage'!Druckbereich</vt:lpstr>
      <vt:lpstr>'3.2  Exakte Annuitätenmethode'!Druckbereich</vt:lpstr>
      <vt:lpstr>'4.1  Aufgabenstellung'!Druckbereich</vt:lpstr>
      <vt:lpstr>'4.1 Lösung '!Druckbereich</vt:lpstr>
      <vt:lpstr>'4.2 Aufgabenstellung '!Druckbereich</vt:lpstr>
      <vt:lpstr>'4.2 Lösung'!Druckbereich</vt:lpstr>
      <vt:lpstr>Gliederung!Druckbereich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roman.eibensteiner</dc:creator>
  <cp:lastModifiedBy>Eibensteiner  Roman</cp:lastModifiedBy>
  <cp:lastPrinted>2016-05-10T14:52:33Z</cp:lastPrinted>
  <dcterms:created xsi:type="dcterms:W3CDTF">2015-08-28T08:45:14Z</dcterms:created>
  <dcterms:modified xsi:type="dcterms:W3CDTF">2016-05-10T14:54:31Z</dcterms:modified>
</cp:coreProperties>
</file>